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'BRPL'!$A$1:$S$219</definedName>
    <definedName name="_xlnm.Print_Area" localSheetId="1">'BYPL'!$A$1:$Q$181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'NDPL'!$A$1:$Q$177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<sst xmlns="http://schemas.openxmlformats.org/spreadsheetml/2006/main" count="1756" uniqueCount="495">
  <si>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</si>
  <si>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</si>
  <si>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</si>
  <si>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</si>
  <si>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</si>
  <si>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</si>
  <si>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</si>
  <si>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</si>
  <si>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</si>
  <si>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</si>
  <si>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</si>
  <si>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</si>
  <si>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</si>
  <si>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</si>
  <si>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</si>
  <si>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</si>
  <si>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</si>
  <si>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</si>
  <si>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</si>
  <si>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</si>
  <si>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</si>
  <si>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</si>
  <si>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</si>
  <si>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</si>
  <si>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</si>
  <si>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</si>
  <si>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</si>
  <si>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</si>
  <si>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</si>
  <si>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</si>
  <si>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</si>
  <si>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</si>
  <si>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</si>
  <si>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</si>
  <si>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</si>
  <si>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</si>
  <si>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</si>
  <si>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</si>
  <si>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</si>
  <si>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</si>
  <si>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</si>
  <si>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</si>
  <si>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</si>
  <si>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</si>
  <si>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</si>
  <si>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</si>
  <si>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</si>
  <si>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</si>
  <si>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</si>
  <si>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</si>
  <si>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</si>
  <si>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</si>
  <si>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</si>
  <si>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</si>
  <si>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</si>
  <si>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</si>
  <si>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</si>
  <si>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</si>
  <si>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</si>
  <si>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</si>
  <si>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</si>
  <si>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</si>
  <si>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</si>
  <si>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</si>
  <si>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</si>
  <si>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</si>
  <si>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</si>
  <si>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</si>
  <si>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</si>
  <si>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</si>
  <si>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</si>
  <si>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</si>
  <si>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</si>
  <si>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</si>
  <si>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</si>
  <si>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</si>
  <si>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</si>
  <si>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</si>
  <si>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</si>
  <si>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</si>
  <si>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</si>
  <si>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</si>
  <si>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</si>
  <si>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</si>
  <si>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</si>
  <si>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</si>
  <si>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</si>
  <si>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</si>
  <si>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</si>
  <si>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</si>
  <si>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</si>
  <si>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</si>
  <si>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</si>
  <si>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</si>
  <si>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</si>
  <si>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</si>
  <si>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</si>
  <si>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</si>
  <si>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</si>
  <si>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</si>
  <si>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</si>
  <si>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</si>
  <si>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</si>
  <si>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</si>
  <si>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</si>
  <si>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</si>
  <si>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</si>
  <si>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</si>
  <si>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</si>
  <si>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</si>
  <si>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</si>
  <si>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</si>
  <si>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</si>
  <si>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</si>
  <si>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</si>
  <si>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</si>
  <si>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</si>
  <si>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</si>
  <si>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</si>
  <si>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</si>
  <si>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</si>
  <si>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</si>
  <si>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</si>
  <si>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</si>
  <si>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</si>
  <si>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</si>
  <si>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</si>
  <si>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</si>
  <si>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</si>
  <si>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</si>
  <si>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</si>
  <si>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</si>
  <si>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</si>
  <si>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</si>
  <si>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</si>
  <si>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</si>
  <si>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</si>
  <si>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</si>
  <si>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</si>
  <si>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</si>
  <si>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</si>
  <si>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</si>
  <si>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</si>
  <si>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</si>
  <si>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</si>
  <si>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</si>
  <si>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</si>
  <si>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</si>
  <si>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</si>
  <si>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</si>
  <si>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</si>
  <si>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</si>
  <si>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</si>
  <si>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</si>
  <si>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</si>
  <si>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</si>
  <si>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</si>
  <si>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</si>
  <si>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</si>
  <si>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</si>
  <si>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</si>
  <si>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</si>
  <si>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</si>
  <si>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</si>
  <si>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</si>
  <si>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</si>
  <si>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</si>
  <si>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</si>
  <si>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</si>
  <si>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</si>
  <si>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</si>
  <si>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</si>
  <si>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</si>
  <si>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</si>
  <si>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</si>
  <si>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</si>
  <si>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</si>
  <si>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</si>
  <si>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</si>
  <si>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</si>
  <si>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</si>
  <si>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</si>
  <si>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</si>
  <si>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</si>
  <si>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</si>
  <si>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</si>
  <si>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</si>
  <si>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</si>
  <si>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</si>
  <si>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</si>
  <si>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</si>
  <si>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</si>
  <si>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</si>
  <si>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</si>
  <si>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</si>
  <si>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</si>
  <si>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</si>
  <si>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</si>
  <si>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</si>
  <si>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</si>
  <si>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</si>
  <si>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</si>
  <si>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</si>
  <si>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</si>
  <si>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</si>
  <si>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</si>
  <si>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</si>
  <si>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</si>
  <si>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</si>
  <si>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</si>
  <si>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</si>
  <si>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</si>
  <si>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</si>
  <si>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</si>
  <si>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</si>
  <si>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</si>
  <si>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</si>
  <si>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</si>
  <si>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</si>
  <si>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</si>
  <si>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</si>
  <si>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</si>
  <si>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</si>
  <si>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</si>
  <si>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</si>
  <si>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</si>
  <si>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</si>
  <si>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</si>
  <si>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</si>
  <si>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</si>
  <si>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</si>
  <si>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</si>
  <si>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</si>
  <si>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</si>
  <si>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</si>
  <si>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</si>
  <si>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</si>
  <si>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</si>
  <si>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</si>
  <si>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</si>
  <si>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</si>
  <si>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</si>
  <si>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</si>
  <si>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</si>
  <si>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</si>
  <si>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</si>
  <si>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</si>
  <si>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</si>
  <si>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</si>
  <si>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</si>
  <si>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</si>
  <si>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</si>
  <si>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</si>
  <si>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</si>
  <si>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</si>
  <si>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</si>
  <si>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</si>
  <si>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</si>
  <si>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</si>
  <si>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</si>
  <si>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</si>
  <si>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</si>
  <si>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</si>
  <si>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</si>
  <si>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</si>
  <si>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</si>
  <si>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</si>
  <si>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</si>
  <si>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</si>
  <si>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</si>
  <si>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</si>
  <si>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</si>
  <si>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</si>
  <si>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</si>
  <si>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</si>
  <si>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</si>
  <si>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</si>
  <si>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</si>
  <si>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</si>
  <si>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</si>
  <si>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</si>
  <si>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</si>
  <si>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</si>
  <si>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</si>
  <si>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</si>
  <si>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</si>
  <si>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</si>
  <si>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</si>
  <si>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</si>
  <si>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</si>
  <si>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</si>
  <si>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</si>
  <si>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</si>
  <si>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</si>
  <si>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</si>
  <si>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</si>
  <si>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</si>
  <si>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</si>
  <si>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</si>
  <si>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</si>
  <si>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</si>
  <si>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</si>
  <si>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</si>
  <si>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</si>
  <si>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</si>
  <si>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</si>
  <si>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</si>
  <si>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</si>
  <si>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</si>
  <si>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</si>
  <si>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</si>
  <si>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</si>
  <si>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</si>
  <si>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</si>
  <si>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</si>
  <si>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</si>
  <si>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</si>
  <si>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</si>
  <si>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</si>
  <si>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</si>
  <si>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</si>
  <si>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</si>
  <si>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</si>
  <si>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</si>
  <si>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</si>
  <si>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</si>
  <si>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</si>
  <si>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</si>
  <si>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</si>
  <si>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</si>
  <si>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</si>
  <si>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</si>
  <si>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</si>
  <si>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</si>
  <si>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</si>
  <si>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</si>
  <si>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</si>
  <si>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</si>
  <si>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</si>
  <si>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</si>
  <si>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</si>
  <si>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</si>
  <si>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</si>
  <si>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</si>
  <si>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</si>
  <si>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</si>
  <si>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</si>
  <si>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</si>
  <si>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</si>
  <si>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</si>
  <si>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</si>
  <si>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</si>
  <si>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</si>
  <si>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</si>
  <si>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</si>
  <si>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</si>
  <si>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</si>
  <si>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</si>
  <si>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</si>
  <si>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</si>
  <si>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</si>
  <si>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</si>
  <si>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</si>
  <si>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</si>
  <si>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</si>
  <si>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</si>
  <si>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</si>
  <si>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</si>
  <si>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</si>
  <si>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</si>
  <si>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</si>
  <si>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</si>
  <si>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</si>
  <si>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</si>
  <si>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</si>
  <si>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</si>
  <si>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</si>
  <si>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</si>
  <si>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</si>
  <si>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</si>
  <si>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</si>
  <si>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</si>
  <si>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</si>
  <si>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</si>
  <si>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</si>
  <si>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</si>
  <si>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</si>
  <si>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</si>
  <si>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</si>
  <si>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</si>
  <si>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</si>
  <si>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</si>
  <si>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</si>
  <si>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</si>
  <si>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</si>
  <si>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</si>
  <si>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</si>
  <si>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</si>
  <si>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</si>
  <si>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</si>
  <si>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</si>
  <si>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</si>
  <si>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</si>
  <si>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</si>
  <si>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</si>
  <si>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</si>
  <si>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</si>
  <si>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</si>
  <si>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</si>
  <si>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</si>
  <si>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</si>
  <si>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</si>
  <si>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</si>
  <si>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</si>
  <si>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</si>
  <si>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</si>
  <si>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</si>
  <si>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</si>
  <si>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</si>
  <si>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</si>
  <si>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</si>
  <si>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</si>
  <si>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</si>
  <si>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</si>
  <si>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</si>
  <si>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</si>
  <si>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</si>
  <si>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</si>
  <si>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</si>
  <si>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</si>
  <si>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</si>
  <si>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</si>
  <si>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</si>
  <si>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</si>
  <si>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</si>
  <si>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</si>
  <si>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</si>
  <si>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</si>
  <si>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</si>
  <si>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</si>
  <si>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</si>
  <si>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</si>
  <si>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</si>
  <si>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</si>
  <si>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</si>
  <si>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</si>
  <si>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</si>
  <si>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</si>
  <si>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</si>
  <si>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</si>
  <si>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</si>
  <si>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</si>
  <si>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</si>
  <si>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</si>
  <si>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</si>
  <si>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</si>
  <si>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</si>
  <si>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w.e.f 06/04/18</t>
  </si>
  <si>
    <t>w.e.f 20/04/18</t>
  </si>
  <si>
    <t>FINAL READING 31/05/2018</t>
  </si>
  <si>
    <t>INTIAL READING 01/05/2018</t>
  </si>
  <si>
    <t>MAY-2018</t>
  </si>
  <si>
    <t xml:space="preserve">                           PERIOD 1st APRIL-2018 TO 31st MAY-2018</t>
  </si>
  <si>
    <t>w.e.f 03-05-2018</t>
  </si>
  <si>
    <t>w.e.f 03-05-18</t>
  </si>
  <si>
    <t>w.e.f 04-05-18</t>
  </si>
  <si>
    <t>w.e.f 04/05/18</t>
  </si>
  <si>
    <t>w.e.f 07/05/18</t>
  </si>
  <si>
    <t>R.K.PURAM</t>
  </si>
  <si>
    <t>33KV I/C-1</t>
  </si>
  <si>
    <t>33KV I/C-2</t>
  </si>
  <si>
    <t>66KV I/C-1</t>
  </si>
  <si>
    <t>66KV I/C-2</t>
  </si>
  <si>
    <t>w.e.f 17/05/18</t>
  </si>
  <si>
    <t>w.e.f 18-05-18</t>
  </si>
  <si>
    <t>w.e.f 18/05/18</t>
  </si>
  <si>
    <t>w.e.f 21/05/18</t>
  </si>
  <si>
    <t>w.e.f 25/05/18</t>
  </si>
  <si>
    <t>w.e.f 31/05/18</t>
  </si>
  <si>
    <t>w.e.f 24/05/18</t>
  </si>
  <si>
    <t>220KV DMRC-2</t>
  </si>
  <si>
    <t>220KV DMRC-1</t>
  </si>
  <si>
    <t>w.e.f 26/04/18</t>
  </si>
  <si>
    <t>Data till  29/05/18</t>
  </si>
  <si>
    <t>Data till 15/05/18</t>
  </si>
  <si>
    <t>Check Meter Data</t>
  </si>
  <si>
    <t>Assessment</t>
  </si>
  <si>
    <t>220 kV DMRC #1</t>
  </si>
  <si>
    <t>Check Meter Data till 31/05/18</t>
  </si>
  <si>
    <t xml:space="preserve">Check Meter Data </t>
  </si>
  <si>
    <t>Assessment for 20MVA tx-2</t>
  </si>
  <si>
    <t>Check meter data</t>
  </si>
  <si>
    <t>Note :Sharing taken from wk-08 abt bill 2018-19</t>
  </si>
  <si>
    <t>66KV Rly Ckt-1</t>
  </si>
  <si>
    <t>66KV Rly Ckt-2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</si>
</sst>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6" fillId="29" borderId="1" applyNumberFormat="0" applyAlignment="0" applyProtection="0"/>
    <xf numFmtId="0" fontId="97" fillId="0" borderId="6" applyNumberFormat="0" applyFill="0" applyAlignment="0" applyProtection="0"/>
    <xf numFmtId="0" fontId="98" fillId="30" borderId="0" applyNumberFormat="0" applyBorder="0" applyAlignment="0" applyProtection="0"/>
    <xf numFmtId="0" fontId="0" fillId="31" borderId="7" applyNumberFormat="0" applyFont="0" applyAlignment="0" applyProtection="0"/>
    <xf numFmtId="0" fontId="99" fillId="26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0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4" fillId="0" borderId="36" xfId="0" applyFont="1" applyBorder="1" applyAlignment="1">
      <alignment/>
    </xf>
    <xf numFmtId="0" fontId="25" fillId="0" borderId="36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192" fontId="2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6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0" xfId="0" applyFont="1" applyBorder="1" applyAlignment="1">
      <alignment/>
    </xf>
    <xf numFmtId="192" fontId="34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0" fillId="0" borderId="26" xfId="0" applyFont="1" applyBorder="1" applyAlignment="1">
      <alignment/>
    </xf>
    <xf numFmtId="0" fontId="31" fillId="0" borderId="21" xfId="0" applyFont="1" applyBorder="1" applyAlignment="1">
      <alignment/>
    </xf>
    <xf numFmtId="0" fontId="32" fillId="0" borderId="27" xfId="0" applyFont="1" applyBorder="1" applyAlignment="1">
      <alignment/>
    </xf>
    <xf numFmtId="0" fontId="33" fillId="0" borderId="27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6" fillId="0" borderId="27" xfId="0" applyFont="1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1" fillId="0" borderId="23" xfId="0" applyFont="1" applyBorder="1" applyAlignment="1">
      <alignment/>
    </xf>
    <xf numFmtId="0" fontId="32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37" xfId="0" applyFont="1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4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4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49" fontId="44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8" fillId="0" borderId="20" xfId="0" applyNumberFormat="1" applyFont="1" applyFill="1" applyBorder="1" applyAlignment="1">
      <alignment horizontal="center"/>
    </xf>
    <xf numFmtId="2" fontId="48" fillId="0" borderId="13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2" fontId="48" fillId="0" borderId="16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8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Alignment="1">
      <alignment horizontal="center"/>
    </xf>
    <xf numFmtId="0" fontId="50" fillId="0" borderId="12" xfId="0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5" fillId="0" borderId="0" xfId="0" applyNumberFormat="1" applyFont="1" applyBorder="1" applyAlignment="1">
      <alignment horizontal="center" shrinkToFit="1"/>
    </xf>
    <xf numFmtId="0" fontId="48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0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1" xfId="0" applyFont="1" applyBorder="1" applyAlignment="1">
      <alignment/>
    </xf>
    <xf numFmtId="0" fontId="20" fillId="0" borderId="39" xfId="0" applyFont="1" applyBorder="1" applyAlignment="1">
      <alignment/>
    </xf>
    <xf numFmtId="49" fontId="24" fillId="0" borderId="0" xfId="0" applyNumberFormat="1" applyFont="1" applyBorder="1" applyAlignment="1">
      <alignment/>
    </xf>
    <xf numFmtId="192" fontId="24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36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6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7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1" fillId="0" borderId="26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192" fontId="62" fillId="0" borderId="24" xfId="0" applyNumberFormat="1" applyFont="1" applyFill="1" applyBorder="1" applyAlignment="1">
      <alignment horizontal="center"/>
    </xf>
    <xf numFmtId="1" fontId="48" fillId="0" borderId="20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>
      <alignment horizontal="center"/>
    </xf>
    <xf numFmtId="0" fontId="56" fillId="0" borderId="12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192" fontId="49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6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4" fillId="0" borderId="0" xfId="0" applyNumberFormat="1" applyFont="1" applyFill="1" applyBorder="1" applyAlignment="1">
      <alignment horizontal="center" vertical="center"/>
    </xf>
    <xf numFmtId="193" fontId="44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8" fillId="0" borderId="3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8" fillId="0" borderId="11" xfId="0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8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4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/>
    </xf>
    <xf numFmtId="0" fontId="3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0" fillId="0" borderId="26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36" fillId="0" borderId="2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92" fontId="34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8" fillId="0" borderId="2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4" fillId="0" borderId="24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192" fontId="45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4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15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49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58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92" fontId="36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4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4" fillId="0" borderId="0" xfId="0" applyNumberFormat="1" applyFont="1" applyFill="1" applyBorder="1" applyAlignment="1">
      <alignment vertical="center"/>
    </xf>
    <xf numFmtId="192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92" fontId="40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4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1" fontId="44" fillId="0" borderId="0" xfId="0" applyNumberFormat="1" applyFont="1" applyFill="1" applyAlignment="1">
      <alignment horizontal="left"/>
    </xf>
    <xf numFmtId="201" fontId="21" fillId="0" borderId="0" xfId="0" applyNumberFormat="1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4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/>
    </xf>
    <xf numFmtId="0" fontId="64" fillId="0" borderId="27" xfId="0" applyFont="1" applyFill="1" applyBorder="1" applyAlignment="1">
      <alignment horizontal="left"/>
    </xf>
    <xf numFmtId="0" fontId="39" fillId="0" borderId="39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6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4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" fontId="13" fillId="0" borderId="15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/>
    </xf>
    <xf numFmtId="194" fontId="44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7" fillId="0" borderId="0" xfId="0" applyNumberFormat="1" applyFont="1" applyFill="1" applyAlignment="1">
      <alignment horizontal="center"/>
    </xf>
    <xf numFmtId="0" fontId="16" fillId="0" borderId="3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0" fillId="0" borderId="30" xfId="0" applyFont="1" applyFill="1" applyBorder="1" applyAlignment="1">
      <alignment shrinkToFit="1"/>
    </xf>
    <xf numFmtId="0" fontId="19" fillId="0" borderId="30" xfId="0" applyFont="1" applyFill="1" applyBorder="1" applyAlignment="1">
      <alignment shrinkToFit="1"/>
    </xf>
    <xf numFmtId="0" fontId="16" fillId="0" borderId="3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2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9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30" xfId="0" applyFont="1" applyFill="1" applyBorder="1" applyAlignment="1">
      <alignment shrinkToFit="1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85" zoomScaleSheetLayoutView="85" workbookViewId="0" topLeftCell="A115">
      <selection activeCell="Q19" sqref="Q19"/>
    </sheetView>
  </sheetViews>
  <sheetFormatPr defaultColWidth="9.140625" defaultRowHeight="12.75"/>
  <cols>
    <col min="1" max="1" width="4.00390625" style="440" customWidth="1"/>
    <col min="2" max="2" width="26.57421875" style="440" customWidth="1"/>
    <col min="3" max="3" width="12.28125" style="440" customWidth="1"/>
    <col min="4" max="4" width="9.28125" style="440" customWidth="1"/>
    <col min="5" max="5" width="17.140625" style="440" customWidth="1"/>
    <col min="6" max="6" width="10.8515625" style="440" customWidth="1"/>
    <col min="7" max="7" width="13.8515625" style="440" customWidth="1"/>
    <col min="8" max="8" width="14.00390625" style="440" customWidth="1"/>
    <col min="9" max="9" width="10.57421875" style="440" customWidth="1"/>
    <col min="10" max="10" width="13.00390625" style="440" customWidth="1"/>
    <col min="11" max="11" width="13.421875" style="440" customWidth="1"/>
    <col min="12" max="12" width="13.57421875" style="440" customWidth="1"/>
    <col min="13" max="13" width="14.00390625" style="440" customWidth="1"/>
    <col min="14" max="14" width="10.421875" style="440" customWidth="1"/>
    <col min="15" max="15" width="12.8515625" style="440" customWidth="1"/>
    <col min="16" max="16" width="12.7109375" style="440" customWidth="1"/>
    <col min="17" max="17" width="18.57421875" style="440" customWidth="1"/>
    <col min="18" max="18" width="4.7109375" style="440" customWidth="1"/>
    <col min="19" max="16384" width="9.140625" style="440" customWidth="1"/>
  </cols>
  <sheetData>
    <row r="1" spans="1:17" s="82" customFormat="1" ht="14.25" customHeight="1">
      <c r="A1" s="145" t="s">
        <v>232</v>
      </c>
      <c r="Q1" s="798" t="s">
        <v>461</v>
      </c>
    </row>
    <row r="2" spans="1:11" s="82" customFormat="1" ht="14.25" customHeight="1">
      <c r="A2" s="145" t="s">
        <v>233</v>
      </c>
      <c r="K2" s="799"/>
    </row>
    <row r="3" spans="1:8" s="82" customFormat="1" ht="14.25" customHeight="1">
      <c r="A3" s="297" t="s">
        <v>0</v>
      </c>
      <c r="H3" s="800"/>
    </row>
    <row r="4" spans="1:16" s="82" customFormat="1" ht="14.25" customHeight="1" thickBot="1">
      <c r="A4" s="297" t="s">
        <v>234</v>
      </c>
      <c r="G4" s="797"/>
      <c r="H4" s="797"/>
      <c r="I4" s="799" t="s">
        <v>387</v>
      </c>
      <c r="J4" s="797"/>
      <c r="K4" s="797"/>
      <c r="L4" s="797"/>
      <c r="M4" s="797"/>
      <c r="N4" s="799" t="s">
        <v>388</v>
      </c>
      <c r="O4" s="797"/>
      <c r="P4" s="797"/>
    </row>
    <row r="5" spans="1:17" s="531" customFormat="1" ht="56.25" customHeight="1" thickBot="1" thickTop="1">
      <c r="A5" s="529" t="s">
        <v>8</v>
      </c>
      <c r="B5" s="502" t="s">
        <v>9</v>
      </c>
      <c r="C5" s="503" t="s">
        <v>1</v>
      </c>
      <c r="D5" s="503" t="s">
        <v>2</v>
      </c>
      <c r="E5" s="503" t="s">
        <v>3</v>
      </c>
      <c r="F5" s="503" t="s">
        <v>10</v>
      </c>
      <c r="G5" s="501" t="s">
        <v>459</v>
      </c>
      <c r="H5" s="503" t="s">
        <v>460</v>
      </c>
      <c r="I5" s="503" t="s">
        <v>4</v>
      </c>
      <c r="J5" s="503" t="s">
        <v>5</v>
      </c>
      <c r="K5" s="530" t="s">
        <v>6</v>
      </c>
      <c r="L5" s="501" t="str">
        <f>G5</f>
        <v>FINAL READING 31/05/2018</v>
      </c>
      <c r="M5" s="503" t="str">
        <f>H5</f>
        <v>INTIAL READING 01/05/2018</v>
      </c>
      <c r="N5" s="503" t="s">
        <v>4</v>
      </c>
      <c r="O5" s="503" t="s">
        <v>5</v>
      </c>
      <c r="P5" s="530" t="s">
        <v>6</v>
      </c>
      <c r="Q5" s="530" t="s">
        <v>302</v>
      </c>
    </row>
    <row r="6" spans="1:12" ht="1.5" customHeight="1" hidden="1" thickTop="1">
      <c r="A6" s="7"/>
      <c r="B6" s="8"/>
      <c r="C6" s="7"/>
      <c r="D6" s="7"/>
      <c r="E6" s="7"/>
      <c r="F6" s="7"/>
      <c r="L6" s="452"/>
    </row>
    <row r="7" spans="1:17" ht="15.75" customHeight="1" thickTop="1">
      <c r="A7" s="262"/>
      <c r="B7" s="326" t="s">
        <v>14</v>
      </c>
      <c r="C7" s="315"/>
      <c r="D7" s="329"/>
      <c r="E7" s="329"/>
      <c r="F7" s="315"/>
      <c r="G7" s="321"/>
      <c r="H7" s="480"/>
      <c r="I7" s="480"/>
      <c r="J7" s="480"/>
      <c r="K7" s="121"/>
      <c r="L7" s="321"/>
      <c r="M7" s="480"/>
      <c r="N7" s="480"/>
      <c r="O7" s="480"/>
      <c r="P7" s="532"/>
      <c r="Q7" s="444"/>
    </row>
    <row r="8" spans="1:17" ht="16.5" customHeight="1">
      <c r="A8" s="262">
        <v>1</v>
      </c>
      <c r="B8" s="325" t="s">
        <v>15</v>
      </c>
      <c r="C8" s="315">
        <v>5128429</v>
      </c>
      <c r="D8" s="328" t="s">
        <v>12</v>
      </c>
      <c r="E8" s="307" t="s">
        <v>339</v>
      </c>
      <c r="F8" s="315">
        <v>-1000</v>
      </c>
      <c r="G8" s="321">
        <v>981370</v>
      </c>
      <c r="H8" s="322">
        <v>981589</v>
      </c>
      <c r="I8" s="322">
        <f>G8-H8</f>
        <v>-219</v>
      </c>
      <c r="J8" s="322">
        <f>$F8*I8</f>
        <v>219000</v>
      </c>
      <c r="K8" s="323">
        <f>J8/1000000</f>
        <v>0.219</v>
      </c>
      <c r="L8" s="321">
        <v>999035</v>
      </c>
      <c r="M8" s="322">
        <v>999210</v>
      </c>
      <c r="N8" s="322">
        <f>L8-M8</f>
        <v>-175</v>
      </c>
      <c r="O8" s="322">
        <f>$F8*N8</f>
        <v>175000</v>
      </c>
      <c r="P8" s="323">
        <f>O8/1000000</f>
        <v>0.175</v>
      </c>
      <c r="Q8" s="689"/>
    </row>
    <row r="9" spans="1:17" ht="16.5">
      <c r="A9" s="262">
        <v>2</v>
      </c>
      <c r="B9" s="325" t="s">
        <v>370</v>
      </c>
      <c r="C9" s="315">
        <v>4864976</v>
      </c>
      <c r="D9" s="328" t="s">
        <v>12</v>
      </c>
      <c r="E9" s="307" t="s">
        <v>339</v>
      </c>
      <c r="F9" s="315">
        <v>-1000</v>
      </c>
      <c r="G9" s="321">
        <v>34701</v>
      </c>
      <c r="H9" s="322">
        <v>34698</v>
      </c>
      <c r="I9" s="322">
        <f>G9-H9</f>
        <v>3</v>
      </c>
      <c r="J9" s="322">
        <f>$F9*I9</f>
        <v>-3000</v>
      </c>
      <c r="K9" s="323">
        <f>J9/1000000</f>
        <v>-0.003</v>
      </c>
      <c r="L9" s="321">
        <v>999682</v>
      </c>
      <c r="M9" s="322">
        <v>999503</v>
      </c>
      <c r="N9" s="322">
        <f>L9-M9</f>
        <v>179</v>
      </c>
      <c r="O9" s="322">
        <f>$F9*N9</f>
        <v>-179000</v>
      </c>
      <c r="P9" s="323">
        <f>O9/1000000</f>
        <v>-0.179</v>
      </c>
      <c r="Q9" s="451"/>
    </row>
    <row r="10" spans="1:17" ht="15.75" customHeight="1">
      <c r="A10" s="262">
        <v>3</v>
      </c>
      <c r="B10" s="325" t="s">
        <v>17</v>
      </c>
      <c r="C10" s="315">
        <v>4864905</v>
      </c>
      <c r="D10" s="328" t="s">
        <v>12</v>
      </c>
      <c r="E10" s="307" t="s">
        <v>339</v>
      </c>
      <c r="F10" s="315">
        <v>-1000</v>
      </c>
      <c r="G10" s="321">
        <v>945791</v>
      </c>
      <c r="H10" s="322">
        <v>946090</v>
      </c>
      <c r="I10" s="322">
        <f>G10-H10</f>
        <v>-299</v>
      </c>
      <c r="J10" s="322">
        <f>$F10*I10</f>
        <v>299000</v>
      </c>
      <c r="K10" s="323">
        <f>J10/1000000</f>
        <v>0.299</v>
      </c>
      <c r="L10" s="321">
        <v>995530</v>
      </c>
      <c r="M10" s="322">
        <v>995644</v>
      </c>
      <c r="N10" s="322">
        <f>L10-M10</f>
        <v>-114</v>
      </c>
      <c r="O10" s="322">
        <f>$F10*N10</f>
        <v>114000</v>
      </c>
      <c r="P10" s="323">
        <f>O10/1000000</f>
        <v>0.114</v>
      </c>
      <c r="Q10" s="444"/>
    </row>
    <row r="11" spans="1:17" ht="15.75" customHeight="1">
      <c r="A11" s="262"/>
      <c r="B11" s="326" t="s">
        <v>18</v>
      </c>
      <c r="C11" s="315"/>
      <c r="D11" s="329"/>
      <c r="E11" s="329"/>
      <c r="F11" s="315"/>
      <c r="G11" s="321"/>
      <c r="H11" s="322"/>
      <c r="I11" s="322"/>
      <c r="J11" s="322"/>
      <c r="K11" s="323"/>
      <c r="L11" s="321"/>
      <c r="M11" s="322"/>
      <c r="N11" s="322"/>
      <c r="O11" s="322"/>
      <c r="P11" s="323"/>
      <c r="Q11" s="444"/>
    </row>
    <row r="12" spans="1:17" ht="15.75" customHeight="1">
      <c r="A12" s="262">
        <v>4</v>
      </c>
      <c r="B12" s="325" t="s">
        <v>15</v>
      </c>
      <c r="C12" s="315">
        <v>4864916</v>
      </c>
      <c r="D12" s="328" t="s">
        <v>12</v>
      </c>
      <c r="E12" s="307" t="s">
        <v>339</v>
      </c>
      <c r="F12" s="315">
        <v>-1000</v>
      </c>
      <c r="G12" s="321">
        <v>999354</v>
      </c>
      <c r="H12" s="263">
        <v>999266</v>
      </c>
      <c r="I12" s="322">
        <f>G12-H12</f>
        <v>88</v>
      </c>
      <c r="J12" s="322">
        <f>$F12*I12</f>
        <v>-88000</v>
      </c>
      <c r="K12" s="323">
        <f>J12/1000000</f>
        <v>-0.088</v>
      </c>
      <c r="L12" s="321">
        <v>997272</v>
      </c>
      <c r="M12" s="263">
        <v>997392</v>
      </c>
      <c r="N12" s="322">
        <f>L12-M12</f>
        <v>-120</v>
      </c>
      <c r="O12" s="322">
        <f>$F12*N12</f>
        <v>120000</v>
      </c>
      <c r="P12" s="323">
        <f>O12/1000000</f>
        <v>0.12</v>
      </c>
      <c r="Q12" s="444"/>
    </row>
    <row r="13" spans="1:17" ht="15.75" customHeight="1">
      <c r="A13" s="262">
        <v>5</v>
      </c>
      <c r="B13" s="325" t="s">
        <v>16</v>
      </c>
      <c r="C13" s="315">
        <v>5295137</v>
      </c>
      <c r="D13" s="328" t="s">
        <v>12</v>
      </c>
      <c r="E13" s="307" t="s">
        <v>339</v>
      </c>
      <c r="F13" s="315">
        <v>-1000</v>
      </c>
      <c r="G13" s="321">
        <v>988644</v>
      </c>
      <c r="H13" s="263">
        <v>988914</v>
      </c>
      <c r="I13" s="322">
        <f>G13-H13</f>
        <v>-270</v>
      </c>
      <c r="J13" s="322">
        <f>$F13*I13</f>
        <v>270000</v>
      </c>
      <c r="K13" s="323">
        <f>J13/1000000</f>
        <v>0.27</v>
      </c>
      <c r="L13" s="321">
        <v>999567</v>
      </c>
      <c r="M13" s="263">
        <v>999574</v>
      </c>
      <c r="N13" s="322">
        <f>L13-M13</f>
        <v>-7</v>
      </c>
      <c r="O13" s="322">
        <f>$F13*N13</f>
        <v>7000</v>
      </c>
      <c r="P13" s="323">
        <f>O13/1000000</f>
        <v>0.007</v>
      </c>
      <c r="Q13" s="444"/>
    </row>
    <row r="14" spans="1:17" ht="16.5" customHeight="1">
      <c r="A14" s="262"/>
      <c r="B14" s="326" t="s">
        <v>21</v>
      </c>
      <c r="C14" s="315"/>
      <c r="D14" s="329"/>
      <c r="E14" s="307"/>
      <c r="F14" s="315"/>
      <c r="G14" s="321"/>
      <c r="H14" s="322"/>
      <c r="I14" s="322"/>
      <c r="J14" s="322"/>
      <c r="K14" s="323"/>
      <c r="L14" s="321"/>
      <c r="M14" s="322"/>
      <c r="N14" s="322"/>
      <c r="O14" s="322"/>
      <c r="P14" s="323"/>
      <c r="Q14" s="444"/>
    </row>
    <row r="15" spans="1:17" ht="14.25" customHeight="1">
      <c r="A15" s="262">
        <v>6</v>
      </c>
      <c r="B15" s="325" t="s">
        <v>15</v>
      </c>
      <c r="C15" s="315">
        <v>4864982</v>
      </c>
      <c r="D15" s="328" t="s">
        <v>12</v>
      </c>
      <c r="E15" s="307" t="s">
        <v>339</v>
      </c>
      <c r="F15" s="315">
        <v>-1000</v>
      </c>
      <c r="G15" s="321">
        <v>25986</v>
      </c>
      <c r="H15" s="322">
        <v>25983</v>
      </c>
      <c r="I15" s="322">
        <f>G15-H15</f>
        <v>3</v>
      </c>
      <c r="J15" s="322">
        <f>$F15*I15</f>
        <v>-3000</v>
      </c>
      <c r="K15" s="323">
        <f>J15/1000000</f>
        <v>-0.003</v>
      </c>
      <c r="L15" s="321">
        <v>16651</v>
      </c>
      <c r="M15" s="322">
        <v>16757</v>
      </c>
      <c r="N15" s="322">
        <f>L15-M15</f>
        <v>-106</v>
      </c>
      <c r="O15" s="322">
        <f>$F15*N15</f>
        <v>106000</v>
      </c>
      <c r="P15" s="323">
        <f>O15/1000000</f>
        <v>0.106</v>
      </c>
      <c r="Q15" s="444"/>
    </row>
    <row r="16" spans="1:17" ht="13.5" customHeight="1">
      <c r="A16" s="262">
        <v>7</v>
      </c>
      <c r="B16" s="325" t="s">
        <v>16</v>
      </c>
      <c r="C16" s="315">
        <v>4865022</v>
      </c>
      <c r="D16" s="328" t="s">
        <v>12</v>
      </c>
      <c r="E16" s="307" t="s">
        <v>339</v>
      </c>
      <c r="F16" s="315">
        <v>-1000</v>
      </c>
      <c r="G16" s="321">
        <v>1684</v>
      </c>
      <c r="H16" s="322">
        <v>1681</v>
      </c>
      <c r="I16" s="322">
        <f>G16-H16</f>
        <v>3</v>
      </c>
      <c r="J16" s="322">
        <f>$F16*I16</f>
        <v>-3000</v>
      </c>
      <c r="K16" s="323">
        <f>J16/1000000</f>
        <v>-0.003</v>
      </c>
      <c r="L16" s="321">
        <v>998674</v>
      </c>
      <c r="M16" s="322">
        <v>998812</v>
      </c>
      <c r="N16" s="322">
        <f>L16-M16</f>
        <v>-138</v>
      </c>
      <c r="O16" s="322">
        <f>$F16*N16</f>
        <v>138000</v>
      </c>
      <c r="P16" s="323">
        <f>O16/1000000</f>
        <v>0.138</v>
      </c>
      <c r="Q16" s="455"/>
    </row>
    <row r="17" spans="1:17" ht="14.25" customHeight="1">
      <c r="A17" s="262">
        <v>8</v>
      </c>
      <c r="B17" s="325" t="s">
        <v>22</v>
      </c>
      <c r="C17" s="315">
        <v>4864991</v>
      </c>
      <c r="D17" s="328" t="s">
        <v>12</v>
      </c>
      <c r="E17" s="307" t="s">
        <v>339</v>
      </c>
      <c r="F17" s="315">
        <v>-1000</v>
      </c>
      <c r="G17" s="321">
        <v>998732</v>
      </c>
      <c r="H17" s="322">
        <v>998732</v>
      </c>
      <c r="I17" s="322">
        <f>G17-H17</f>
        <v>0</v>
      </c>
      <c r="J17" s="322">
        <f>$F17*I17</f>
        <v>0</v>
      </c>
      <c r="K17" s="323">
        <f>J17/1000000</f>
        <v>0</v>
      </c>
      <c r="L17" s="321">
        <v>998094</v>
      </c>
      <c r="M17" s="322">
        <v>997900</v>
      </c>
      <c r="N17" s="322">
        <f>L17-M17</f>
        <v>194</v>
      </c>
      <c r="O17" s="322">
        <f>$F17*N17</f>
        <v>-194000</v>
      </c>
      <c r="P17" s="323">
        <f>O17/1000000</f>
        <v>-0.194</v>
      </c>
      <c r="Q17" s="454"/>
    </row>
    <row r="18" spans="1:17" ht="13.5" customHeight="1">
      <c r="A18" s="262">
        <v>9</v>
      </c>
      <c r="B18" s="325" t="s">
        <v>23</v>
      </c>
      <c r="C18" s="315">
        <v>5295166</v>
      </c>
      <c r="D18" s="328" t="s">
        <v>12</v>
      </c>
      <c r="E18" s="307" t="s">
        <v>339</v>
      </c>
      <c r="F18" s="315">
        <v>-500</v>
      </c>
      <c r="G18" s="321">
        <v>973635</v>
      </c>
      <c r="H18" s="322">
        <v>973635</v>
      </c>
      <c r="I18" s="322">
        <f>G18-H18</f>
        <v>0</v>
      </c>
      <c r="J18" s="322">
        <f>$F18*I18</f>
        <v>0</v>
      </c>
      <c r="K18" s="323">
        <f>J18/1000000</f>
        <v>0</v>
      </c>
      <c r="L18" s="321">
        <v>816843</v>
      </c>
      <c r="M18" s="322">
        <v>817219</v>
      </c>
      <c r="N18" s="322">
        <f>L18-M18</f>
        <v>-376</v>
      </c>
      <c r="O18" s="322">
        <f>$F18*N18</f>
        <v>188000</v>
      </c>
      <c r="P18" s="323">
        <f>O18/1000000</f>
        <v>0.188</v>
      </c>
      <c r="Q18" s="444"/>
    </row>
    <row r="19" spans="1:17" ht="15.75" customHeight="1">
      <c r="A19" s="262"/>
      <c r="B19" s="326" t="s">
        <v>24</v>
      </c>
      <c r="C19" s="315"/>
      <c r="D19" s="329"/>
      <c r="E19" s="307"/>
      <c r="F19" s="315"/>
      <c r="G19" s="321"/>
      <c r="H19" s="322"/>
      <c r="I19" s="322"/>
      <c r="J19" s="322"/>
      <c r="K19" s="323"/>
      <c r="L19" s="321"/>
      <c r="M19" s="322"/>
      <c r="N19" s="322"/>
      <c r="O19" s="322"/>
      <c r="P19" s="323"/>
      <c r="Q19" s="444"/>
    </row>
    <row r="20" spans="1:17" ht="15.75" customHeight="1">
      <c r="A20" s="262">
        <v>10</v>
      </c>
      <c r="B20" s="325" t="s">
        <v>15</v>
      </c>
      <c r="C20" s="315">
        <v>4864930</v>
      </c>
      <c r="D20" s="328" t="s">
        <v>12</v>
      </c>
      <c r="E20" s="307" t="s">
        <v>339</v>
      </c>
      <c r="F20" s="315">
        <v>-1000</v>
      </c>
      <c r="G20" s="321">
        <v>1300</v>
      </c>
      <c r="H20" s="322">
        <v>1295</v>
      </c>
      <c r="I20" s="322">
        <f>G20-H20</f>
        <v>5</v>
      </c>
      <c r="J20" s="322">
        <f>$F20*I20</f>
        <v>-5000</v>
      </c>
      <c r="K20" s="323">
        <f>J20/1000000</f>
        <v>-0.005</v>
      </c>
      <c r="L20" s="321">
        <v>999061</v>
      </c>
      <c r="M20" s="322">
        <v>999273</v>
      </c>
      <c r="N20" s="322">
        <f>L20-M20</f>
        <v>-212</v>
      </c>
      <c r="O20" s="322">
        <f>$F20*N20</f>
        <v>212000</v>
      </c>
      <c r="P20" s="323">
        <f>O20/1000000</f>
        <v>0.212</v>
      </c>
      <c r="Q20" s="455"/>
    </row>
    <row r="21" spans="1:17" ht="15.75" customHeight="1">
      <c r="A21" s="262">
        <v>11</v>
      </c>
      <c r="B21" s="325" t="s">
        <v>25</v>
      </c>
      <c r="C21" s="315">
        <v>5128412</v>
      </c>
      <c r="D21" s="328" t="s">
        <v>12</v>
      </c>
      <c r="E21" s="307" t="s">
        <v>339</v>
      </c>
      <c r="F21" s="315">
        <v>-1000</v>
      </c>
      <c r="G21" s="321">
        <v>14495</v>
      </c>
      <c r="H21" s="322">
        <v>14335</v>
      </c>
      <c r="I21" s="322">
        <f>G21-H21</f>
        <v>160</v>
      </c>
      <c r="J21" s="322">
        <f>$F21*I21</f>
        <v>-160000</v>
      </c>
      <c r="K21" s="323">
        <f>J21/1000000</f>
        <v>-0.16</v>
      </c>
      <c r="L21" s="321">
        <v>999584</v>
      </c>
      <c r="M21" s="322">
        <v>999459</v>
      </c>
      <c r="N21" s="322">
        <f>L21-M21</f>
        <v>125</v>
      </c>
      <c r="O21" s="322">
        <f>$F21*N21</f>
        <v>-125000</v>
      </c>
      <c r="P21" s="323">
        <f>O21/1000000</f>
        <v>-0.125</v>
      </c>
      <c r="Q21" s="444"/>
    </row>
    <row r="22" spans="1:17" ht="16.5">
      <c r="A22" s="262">
        <v>12</v>
      </c>
      <c r="B22" s="325" t="s">
        <v>22</v>
      </c>
      <c r="C22" s="315">
        <v>4864922</v>
      </c>
      <c r="D22" s="328" t="s">
        <v>12</v>
      </c>
      <c r="E22" s="307" t="s">
        <v>339</v>
      </c>
      <c r="F22" s="315">
        <v>-1000</v>
      </c>
      <c r="G22" s="321">
        <v>2292</v>
      </c>
      <c r="H22" s="322">
        <v>2292</v>
      </c>
      <c r="I22" s="322">
        <f>G22-H22</f>
        <v>0</v>
      </c>
      <c r="J22" s="322">
        <f>$F22*I22</f>
        <v>0</v>
      </c>
      <c r="K22" s="323">
        <f>J22/1000000</f>
        <v>0</v>
      </c>
      <c r="L22" s="321">
        <v>997625</v>
      </c>
      <c r="M22" s="322">
        <v>998113</v>
      </c>
      <c r="N22" s="322">
        <f>L22-M22</f>
        <v>-488</v>
      </c>
      <c r="O22" s="322">
        <f>$F22*N22</f>
        <v>488000</v>
      </c>
      <c r="P22" s="323">
        <f>O22/1000000</f>
        <v>0.488</v>
      </c>
      <c r="Q22" s="454"/>
    </row>
    <row r="23" spans="1:17" ht="18.75" customHeight="1">
      <c r="A23" s="262">
        <v>13</v>
      </c>
      <c r="B23" s="325" t="s">
        <v>481</v>
      </c>
      <c r="C23" s="315">
        <v>4902494</v>
      </c>
      <c r="D23" s="328" t="s">
        <v>12</v>
      </c>
      <c r="E23" s="307" t="s">
        <v>339</v>
      </c>
      <c r="F23" s="315">
        <v>1000</v>
      </c>
      <c r="G23" s="321">
        <v>866869</v>
      </c>
      <c r="H23" s="322">
        <v>867354</v>
      </c>
      <c r="I23" s="322">
        <f>G23-H23</f>
        <v>-485</v>
      </c>
      <c r="J23" s="322">
        <f>$F23*I23</f>
        <v>-485000</v>
      </c>
      <c r="K23" s="323">
        <f>J23/1000000</f>
        <v>-0.485</v>
      </c>
      <c r="L23" s="321">
        <v>999981</v>
      </c>
      <c r="M23" s="322">
        <v>999981</v>
      </c>
      <c r="N23" s="322">
        <f>L23-M23</f>
        <v>0</v>
      </c>
      <c r="O23" s="322">
        <f>$F23*N23</f>
        <v>0</v>
      </c>
      <c r="P23" s="323">
        <f>O23/1000000</f>
        <v>0</v>
      </c>
      <c r="Q23" s="444"/>
    </row>
    <row r="24" spans="1:17" ht="18.75" customHeight="1">
      <c r="A24" s="262">
        <v>14</v>
      </c>
      <c r="B24" s="325" t="s">
        <v>480</v>
      </c>
      <c r="C24" s="315">
        <v>4902484</v>
      </c>
      <c r="D24" s="328" t="s">
        <v>12</v>
      </c>
      <c r="E24" s="307" t="s">
        <v>339</v>
      </c>
      <c r="F24" s="315">
        <v>1000</v>
      </c>
      <c r="G24" s="321">
        <v>994490</v>
      </c>
      <c r="H24" s="322">
        <v>999308</v>
      </c>
      <c r="I24" s="322">
        <f>G24-H24</f>
        <v>-4818</v>
      </c>
      <c r="J24" s="322">
        <f>$F24*I24</f>
        <v>-4818000</v>
      </c>
      <c r="K24" s="323">
        <f>J24/1000000</f>
        <v>-4.818</v>
      </c>
      <c r="L24" s="321">
        <v>999997</v>
      </c>
      <c r="M24" s="322">
        <v>1000000</v>
      </c>
      <c r="N24" s="322">
        <f>L24-M24</f>
        <v>-3</v>
      </c>
      <c r="O24" s="322">
        <f>$F24*N24</f>
        <v>-3000</v>
      </c>
      <c r="P24" s="323">
        <f>O24/1000000</f>
        <v>-0.003</v>
      </c>
      <c r="Q24" s="444" t="s">
        <v>482</v>
      </c>
    </row>
    <row r="25" spans="1:17" ht="18.75" customHeight="1">
      <c r="A25" s="262"/>
      <c r="B25" s="325"/>
      <c r="C25" s="315"/>
      <c r="D25" s="328"/>
      <c r="E25" s="307"/>
      <c r="F25" s="315"/>
      <c r="G25" s="321"/>
      <c r="H25" s="322"/>
      <c r="I25" s="322"/>
      <c r="J25" s="322"/>
      <c r="K25" s="323">
        <v>2.661</v>
      </c>
      <c r="L25" s="321"/>
      <c r="M25" s="322"/>
      <c r="N25" s="322"/>
      <c r="O25" s="322"/>
      <c r="P25" s="323">
        <v>0.003</v>
      </c>
      <c r="Q25" s="444" t="s">
        <v>486</v>
      </c>
    </row>
    <row r="26" spans="1:17" ht="18.75" customHeight="1">
      <c r="A26" s="262"/>
      <c r="B26" s="326" t="s">
        <v>427</v>
      </c>
      <c r="C26" s="315"/>
      <c r="D26" s="328"/>
      <c r="E26" s="307"/>
      <c r="F26" s="315"/>
      <c r="G26" s="321"/>
      <c r="H26" s="322"/>
      <c r="I26" s="322"/>
      <c r="J26" s="322"/>
      <c r="K26" s="323"/>
      <c r="L26" s="321"/>
      <c r="M26" s="322"/>
      <c r="N26" s="322"/>
      <c r="O26" s="322"/>
      <c r="P26" s="323"/>
      <c r="Q26" s="444"/>
    </row>
    <row r="27" spans="1:17" ht="15.75" customHeight="1">
      <c r="A27" s="262">
        <v>14</v>
      </c>
      <c r="B27" s="325" t="s">
        <v>15</v>
      </c>
      <c r="C27" s="315">
        <v>4865034</v>
      </c>
      <c r="D27" s="328" t="s">
        <v>12</v>
      </c>
      <c r="E27" s="307" t="s">
        <v>339</v>
      </c>
      <c r="F27" s="315">
        <v>-1000</v>
      </c>
      <c r="G27" s="321">
        <v>981764</v>
      </c>
      <c r="H27" s="263">
        <v>982131</v>
      </c>
      <c r="I27" s="322">
        <f>G27-H27</f>
        <v>-367</v>
      </c>
      <c r="J27" s="322">
        <f>$F27*I27</f>
        <v>367000</v>
      </c>
      <c r="K27" s="323">
        <f>J27/1000000</f>
        <v>0.367</v>
      </c>
      <c r="L27" s="321">
        <v>16697</v>
      </c>
      <c r="M27" s="263">
        <v>16727</v>
      </c>
      <c r="N27" s="322">
        <f>L27-M27</f>
        <v>-30</v>
      </c>
      <c r="O27" s="322">
        <f>$F27*N27</f>
        <v>30000</v>
      </c>
      <c r="P27" s="323">
        <f>O27/1000000</f>
        <v>0.03</v>
      </c>
      <c r="Q27" s="444"/>
    </row>
    <row r="28" spans="1:17" ht="15.75" customHeight="1">
      <c r="A28" s="262">
        <v>15</v>
      </c>
      <c r="B28" s="325" t="s">
        <v>16</v>
      </c>
      <c r="C28" s="315">
        <v>4865035</v>
      </c>
      <c r="D28" s="328" t="s">
        <v>12</v>
      </c>
      <c r="E28" s="307" t="s">
        <v>339</v>
      </c>
      <c r="F28" s="315">
        <v>-1000</v>
      </c>
      <c r="G28" s="321">
        <v>14689</v>
      </c>
      <c r="H28" s="263">
        <v>14418</v>
      </c>
      <c r="I28" s="322">
        <f>G28-H28</f>
        <v>271</v>
      </c>
      <c r="J28" s="322">
        <f>$F28*I28</f>
        <v>-271000</v>
      </c>
      <c r="K28" s="323">
        <f>J28/1000000</f>
        <v>-0.271</v>
      </c>
      <c r="L28" s="321">
        <v>20478</v>
      </c>
      <c r="M28" s="263">
        <v>20499</v>
      </c>
      <c r="N28" s="322">
        <f>L28-M28</f>
        <v>-21</v>
      </c>
      <c r="O28" s="322">
        <f>$F28*N28</f>
        <v>21000</v>
      </c>
      <c r="P28" s="323">
        <f>O28/1000000</f>
        <v>0.021</v>
      </c>
      <c r="Q28" s="444"/>
    </row>
    <row r="29" spans="1:17" ht="15.75" customHeight="1">
      <c r="A29" s="262">
        <v>16</v>
      </c>
      <c r="B29" s="325" t="s">
        <v>17</v>
      </c>
      <c r="C29" s="315">
        <v>4865052</v>
      </c>
      <c r="D29" s="328" t="s">
        <v>12</v>
      </c>
      <c r="E29" s="307" t="s">
        <v>339</v>
      </c>
      <c r="F29" s="315">
        <v>-1000</v>
      </c>
      <c r="G29" s="321">
        <v>27495</v>
      </c>
      <c r="H29" s="263">
        <v>26900</v>
      </c>
      <c r="I29" s="322">
        <f>G29-H29</f>
        <v>595</v>
      </c>
      <c r="J29" s="322">
        <f>$F29*I29</f>
        <v>-595000</v>
      </c>
      <c r="K29" s="323">
        <f>J29/1000000</f>
        <v>-0.595</v>
      </c>
      <c r="L29" s="321">
        <v>269</v>
      </c>
      <c r="M29" s="263">
        <v>274</v>
      </c>
      <c r="N29" s="322">
        <f>L29-M29</f>
        <v>-5</v>
      </c>
      <c r="O29" s="322">
        <f>$F29*N29</f>
        <v>5000</v>
      </c>
      <c r="P29" s="323">
        <f>O29/1000000</f>
        <v>0.005</v>
      </c>
      <c r="Q29" s="444"/>
    </row>
    <row r="30" spans="1:17" ht="15.75" customHeight="1">
      <c r="A30" s="262"/>
      <c r="B30" s="326" t="s">
        <v>26</v>
      </c>
      <c r="C30" s="315"/>
      <c r="D30" s="329"/>
      <c r="E30" s="307"/>
      <c r="F30" s="315"/>
      <c r="G30" s="321"/>
      <c r="H30" s="322"/>
      <c r="I30" s="322"/>
      <c r="J30" s="322"/>
      <c r="K30" s="323"/>
      <c r="L30" s="321"/>
      <c r="M30" s="322"/>
      <c r="N30" s="322"/>
      <c r="O30" s="322"/>
      <c r="P30" s="323"/>
      <c r="Q30" s="444"/>
    </row>
    <row r="31" spans="1:17" ht="15.75" customHeight="1">
      <c r="A31" s="262">
        <v>17</v>
      </c>
      <c r="B31" s="325" t="s">
        <v>422</v>
      </c>
      <c r="C31" s="315">
        <v>4864836</v>
      </c>
      <c r="D31" s="328" t="s">
        <v>12</v>
      </c>
      <c r="E31" s="307" t="s">
        <v>339</v>
      </c>
      <c r="F31" s="315">
        <v>1000</v>
      </c>
      <c r="G31" s="321">
        <v>999943</v>
      </c>
      <c r="H31" s="322">
        <v>999943</v>
      </c>
      <c r="I31" s="322">
        <f>G31-H31</f>
        <v>0</v>
      </c>
      <c r="J31" s="322">
        <f>$F31*I31</f>
        <v>0</v>
      </c>
      <c r="K31" s="323">
        <f>J31/1000000</f>
        <v>0</v>
      </c>
      <c r="L31" s="321">
        <v>994201</v>
      </c>
      <c r="M31" s="322">
        <v>995433</v>
      </c>
      <c r="N31" s="322">
        <f>L31-M31</f>
        <v>-1232</v>
      </c>
      <c r="O31" s="322">
        <f>$F31*N31</f>
        <v>-1232000</v>
      </c>
      <c r="P31" s="323">
        <f>O31/1000000</f>
        <v>-1.232</v>
      </c>
      <c r="Q31" s="475"/>
    </row>
    <row r="32" spans="1:17" ht="15.75" customHeight="1">
      <c r="A32" s="262">
        <v>18</v>
      </c>
      <c r="B32" s="325" t="s">
        <v>27</v>
      </c>
      <c r="C32" s="315">
        <v>4864887</v>
      </c>
      <c r="D32" s="328" t="s">
        <v>12</v>
      </c>
      <c r="E32" s="307" t="s">
        <v>339</v>
      </c>
      <c r="F32" s="315">
        <v>1000</v>
      </c>
      <c r="G32" s="321">
        <v>680</v>
      </c>
      <c r="H32" s="322">
        <v>680</v>
      </c>
      <c r="I32" s="322">
        <f aca="true" t="shared" si="0" ref="I32:I37">G32-H32</f>
        <v>0</v>
      </c>
      <c r="J32" s="322">
        <f aca="true" t="shared" si="1" ref="J32:J37">$F32*I32</f>
        <v>0</v>
      </c>
      <c r="K32" s="323">
        <f aca="true" t="shared" si="2" ref="K32:K37">J32/1000000</f>
        <v>0</v>
      </c>
      <c r="L32" s="321">
        <v>24310</v>
      </c>
      <c r="M32" s="322">
        <v>24936</v>
      </c>
      <c r="N32" s="322">
        <f aca="true" t="shared" si="3" ref="N32:N37">L32-M32</f>
        <v>-626</v>
      </c>
      <c r="O32" s="322">
        <f aca="true" t="shared" si="4" ref="O32:O37">$F32*N32</f>
        <v>-626000</v>
      </c>
      <c r="P32" s="323">
        <f aca="true" t="shared" si="5" ref="P32:P37">O32/1000000</f>
        <v>-0.626</v>
      </c>
      <c r="Q32" s="444"/>
    </row>
    <row r="33" spans="1:17" ht="15.75" customHeight="1">
      <c r="A33" s="262">
        <v>19</v>
      </c>
      <c r="B33" s="325" t="s">
        <v>28</v>
      </c>
      <c r="C33" s="315">
        <v>4864880</v>
      </c>
      <c r="D33" s="328" t="s">
        <v>12</v>
      </c>
      <c r="E33" s="307" t="s">
        <v>339</v>
      </c>
      <c r="F33" s="315">
        <v>500</v>
      </c>
      <c r="G33" s="321">
        <v>1096</v>
      </c>
      <c r="H33" s="322">
        <v>1096</v>
      </c>
      <c r="I33" s="322">
        <f>G33-H33</f>
        <v>0</v>
      </c>
      <c r="J33" s="322">
        <f>$F33*I33</f>
        <v>0</v>
      </c>
      <c r="K33" s="323">
        <f>J33/1000000</f>
        <v>0</v>
      </c>
      <c r="L33" s="321">
        <v>5463</v>
      </c>
      <c r="M33" s="322">
        <v>4881</v>
      </c>
      <c r="N33" s="322">
        <f>L33-M33</f>
        <v>582</v>
      </c>
      <c r="O33" s="322">
        <f>$F33*N33</f>
        <v>291000</v>
      </c>
      <c r="P33" s="323">
        <f>O33/1000000</f>
        <v>0.291</v>
      </c>
      <c r="Q33" s="444"/>
    </row>
    <row r="34" spans="1:17" ht="15.75" customHeight="1">
      <c r="A34" s="262">
        <v>20</v>
      </c>
      <c r="B34" s="325" t="s">
        <v>29</v>
      </c>
      <c r="C34" s="315">
        <v>4864799</v>
      </c>
      <c r="D34" s="328" t="s">
        <v>12</v>
      </c>
      <c r="E34" s="307" t="s">
        <v>339</v>
      </c>
      <c r="F34" s="315">
        <v>100</v>
      </c>
      <c r="G34" s="321">
        <v>138499</v>
      </c>
      <c r="H34" s="322">
        <v>138496</v>
      </c>
      <c r="I34" s="322">
        <f t="shared" si="0"/>
        <v>3</v>
      </c>
      <c r="J34" s="322">
        <f t="shared" si="1"/>
        <v>300</v>
      </c>
      <c r="K34" s="323">
        <f t="shared" si="2"/>
        <v>0.0003</v>
      </c>
      <c r="L34" s="321">
        <v>300658</v>
      </c>
      <c r="M34" s="322">
        <v>293215</v>
      </c>
      <c r="N34" s="322">
        <f t="shared" si="3"/>
        <v>7443</v>
      </c>
      <c r="O34" s="322">
        <f t="shared" si="4"/>
        <v>744300</v>
      </c>
      <c r="P34" s="323">
        <f t="shared" si="5"/>
        <v>0.7443</v>
      </c>
      <c r="Q34" s="444"/>
    </row>
    <row r="35" spans="1:17" ht="15.75" customHeight="1">
      <c r="A35" s="262">
        <v>21</v>
      </c>
      <c r="B35" s="325" t="s">
        <v>30</v>
      </c>
      <c r="C35" s="315">
        <v>4864888</v>
      </c>
      <c r="D35" s="328" t="s">
        <v>12</v>
      </c>
      <c r="E35" s="307" t="s">
        <v>339</v>
      </c>
      <c r="F35" s="315">
        <v>1000</v>
      </c>
      <c r="G35" s="321">
        <v>995831</v>
      </c>
      <c r="H35" s="322">
        <v>995831</v>
      </c>
      <c r="I35" s="322">
        <f t="shared" si="0"/>
        <v>0</v>
      </c>
      <c r="J35" s="322">
        <f t="shared" si="1"/>
        <v>0</v>
      </c>
      <c r="K35" s="323">
        <f t="shared" si="2"/>
        <v>0</v>
      </c>
      <c r="L35" s="321">
        <v>984919</v>
      </c>
      <c r="M35" s="322">
        <v>985743</v>
      </c>
      <c r="N35" s="322">
        <f t="shared" si="3"/>
        <v>-824</v>
      </c>
      <c r="O35" s="322">
        <f t="shared" si="4"/>
        <v>-824000</v>
      </c>
      <c r="P35" s="323">
        <f t="shared" si="5"/>
        <v>-0.824</v>
      </c>
      <c r="Q35" s="444"/>
    </row>
    <row r="36" spans="1:17" ht="15.75" customHeight="1">
      <c r="A36" s="262">
        <v>22</v>
      </c>
      <c r="B36" s="325" t="s">
        <v>364</v>
      </c>
      <c r="C36" s="315">
        <v>4864873</v>
      </c>
      <c r="D36" s="328" t="s">
        <v>12</v>
      </c>
      <c r="E36" s="307" t="s">
        <v>339</v>
      </c>
      <c r="F36" s="315">
        <v>1000</v>
      </c>
      <c r="G36" s="321">
        <v>24</v>
      </c>
      <c r="H36" s="322">
        <v>25</v>
      </c>
      <c r="I36" s="322">
        <f>G36-H36</f>
        <v>-1</v>
      </c>
      <c r="J36" s="322">
        <f>$F36*I36</f>
        <v>-1000</v>
      </c>
      <c r="K36" s="323">
        <f>J36/1000000</f>
        <v>-0.001</v>
      </c>
      <c r="L36" s="321">
        <v>997115</v>
      </c>
      <c r="M36" s="322">
        <v>997728</v>
      </c>
      <c r="N36" s="322">
        <f>L36-M36</f>
        <v>-613</v>
      </c>
      <c r="O36" s="322">
        <f>$F36*N36</f>
        <v>-613000</v>
      </c>
      <c r="P36" s="323">
        <f>O36/1000000</f>
        <v>-0.613</v>
      </c>
      <c r="Q36" s="454"/>
    </row>
    <row r="37" spans="1:16" ht="15.75" customHeight="1">
      <c r="A37" s="262">
        <v>23</v>
      </c>
      <c r="B37" s="325" t="s">
        <v>404</v>
      </c>
      <c r="C37" s="315">
        <v>5295124</v>
      </c>
      <c r="D37" s="328" t="s">
        <v>12</v>
      </c>
      <c r="E37" s="307" t="s">
        <v>339</v>
      </c>
      <c r="F37" s="315">
        <v>100</v>
      </c>
      <c r="G37" s="321">
        <v>50474</v>
      </c>
      <c r="H37" s="322">
        <v>50474</v>
      </c>
      <c r="I37" s="322">
        <f t="shared" si="0"/>
        <v>0</v>
      </c>
      <c r="J37" s="322">
        <f t="shared" si="1"/>
        <v>0</v>
      </c>
      <c r="K37" s="323">
        <f t="shared" si="2"/>
        <v>0</v>
      </c>
      <c r="L37" s="321">
        <v>38280</v>
      </c>
      <c r="M37" s="322">
        <v>34272</v>
      </c>
      <c r="N37" s="322">
        <f t="shared" si="3"/>
        <v>4008</v>
      </c>
      <c r="O37" s="322">
        <f t="shared" si="4"/>
        <v>400800</v>
      </c>
      <c r="P37" s="323">
        <f t="shared" si="5"/>
        <v>0.4008</v>
      </c>
    </row>
    <row r="38" spans="1:17" ht="15.75" customHeight="1">
      <c r="A38" s="262"/>
      <c r="B38" s="327" t="s">
        <v>31</v>
      </c>
      <c r="C38" s="315"/>
      <c r="D38" s="328"/>
      <c r="E38" s="307"/>
      <c r="F38" s="315"/>
      <c r="G38" s="321"/>
      <c r="H38" s="322"/>
      <c r="I38" s="322"/>
      <c r="J38" s="322"/>
      <c r="K38" s="323"/>
      <c r="L38" s="321"/>
      <c r="M38" s="322"/>
      <c r="N38" s="322"/>
      <c r="O38" s="322"/>
      <c r="P38" s="323"/>
      <c r="Q38" s="444"/>
    </row>
    <row r="39" spans="1:17" ht="13.5" customHeight="1">
      <c r="A39" s="262">
        <v>24</v>
      </c>
      <c r="B39" s="325" t="s">
        <v>487</v>
      </c>
      <c r="C39" s="315">
        <v>4865057</v>
      </c>
      <c r="D39" s="328" t="s">
        <v>12</v>
      </c>
      <c r="E39" s="307" t="s">
        <v>339</v>
      </c>
      <c r="F39" s="315">
        <v>1000</v>
      </c>
      <c r="G39" s="321">
        <v>612966</v>
      </c>
      <c r="H39" s="322">
        <v>612966</v>
      </c>
      <c r="I39" s="322">
        <f>G39-H39</f>
        <v>0</v>
      </c>
      <c r="J39" s="322">
        <f>$F39*I39</f>
        <v>0</v>
      </c>
      <c r="K39" s="323">
        <f>J39/1000000</f>
        <v>0</v>
      </c>
      <c r="L39" s="321">
        <v>795903</v>
      </c>
      <c r="M39" s="322">
        <v>795903</v>
      </c>
      <c r="N39" s="322">
        <f>L39-M39</f>
        <v>0</v>
      </c>
      <c r="O39" s="322">
        <f>$F39*N39</f>
        <v>0</v>
      </c>
      <c r="P39" s="323">
        <f>O39/1000000</f>
        <v>0</v>
      </c>
      <c r="Q39" s="454"/>
    </row>
    <row r="40" spans="1:17" ht="13.5" customHeight="1">
      <c r="A40" s="262"/>
      <c r="B40" s="325"/>
      <c r="C40" s="315"/>
      <c r="D40" s="328"/>
      <c r="E40" s="307"/>
      <c r="F40" s="315"/>
      <c r="G40" s="321"/>
      <c r="H40" s="322"/>
      <c r="I40" s="322"/>
      <c r="J40" s="322"/>
      <c r="K40" s="323">
        <f>-0.744/30*23</f>
        <v>-0.5704</v>
      </c>
      <c r="L40" s="321"/>
      <c r="M40" s="322"/>
      <c r="N40" s="322"/>
      <c r="O40" s="322"/>
      <c r="P40" s="323">
        <f>-0.003/30*23</f>
        <v>-0.0023</v>
      </c>
      <c r="Q40" s="454" t="s">
        <v>486</v>
      </c>
    </row>
    <row r="41" spans="1:17" ht="13.5" customHeight="1">
      <c r="A41" s="262"/>
      <c r="B41" s="325"/>
      <c r="C41" s="315">
        <v>5128477</v>
      </c>
      <c r="D41" s="328" t="s">
        <v>12</v>
      </c>
      <c r="E41" s="307" t="s">
        <v>339</v>
      </c>
      <c r="F41" s="315">
        <v>1000</v>
      </c>
      <c r="G41" s="321">
        <v>999998</v>
      </c>
      <c r="H41" s="322">
        <v>1000000</v>
      </c>
      <c r="I41" s="322">
        <f>G41-H41</f>
        <v>-2</v>
      </c>
      <c r="J41" s="322">
        <f>$F41*I41</f>
        <v>-2000</v>
      </c>
      <c r="K41" s="323">
        <f>J41/1000000</f>
        <v>-0.002</v>
      </c>
      <c r="L41" s="321">
        <v>999997</v>
      </c>
      <c r="M41" s="322">
        <v>1000000</v>
      </c>
      <c r="N41" s="322">
        <f>L41-M41</f>
        <v>-3</v>
      </c>
      <c r="O41" s="322">
        <f>$F41*N41</f>
        <v>-3000</v>
      </c>
      <c r="P41" s="323">
        <f>O41/1000000</f>
        <v>-0.003</v>
      </c>
      <c r="Q41" s="454" t="s">
        <v>479</v>
      </c>
    </row>
    <row r="42" spans="1:17" ht="13.5" customHeight="1">
      <c r="A42" s="262">
        <v>25</v>
      </c>
      <c r="B42" s="325" t="s">
        <v>362</v>
      </c>
      <c r="C42" s="315">
        <v>4865058</v>
      </c>
      <c r="D42" s="328" t="s">
        <v>12</v>
      </c>
      <c r="E42" s="307" t="s">
        <v>339</v>
      </c>
      <c r="F42" s="315">
        <v>1000</v>
      </c>
      <c r="G42" s="321">
        <v>587345</v>
      </c>
      <c r="H42" s="322">
        <v>588516</v>
      </c>
      <c r="I42" s="322">
        <f>G42-H42</f>
        <v>-1171</v>
      </c>
      <c r="J42" s="322">
        <f>$F42*I42</f>
        <v>-1171000</v>
      </c>
      <c r="K42" s="323">
        <f>J42/1000000</f>
        <v>-1.171</v>
      </c>
      <c r="L42" s="321">
        <v>829222</v>
      </c>
      <c r="M42" s="322">
        <v>829222</v>
      </c>
      <c r="N42" s="322">
        <f>L42-M42</f>
        <v>0</v>
      </c>
      <c r="O42" s="322">
        <f>$F42*N42</f>
        <v>0</v>
      </c>
      <c r="P42" s="323">
        <f>O42/1000000</f>
        <v>0</v>
      </c>
      <c r="Q42" s="454"/>
    </row>
    <row r="43" spans="1:17" ht="13.5" customHeight="1">
      <c r="A43" s="262">
        <v>26</v>
      </c>
      <c r="B43" s="325" t="s">
        <v>32</v>
      </c>
      <c r="C43" s="315">
        <v>4864791</v>
      </c>
      <c r="D43" s="328" t="s">
        <v>12</v>
      </c>
      <c r="E43" s="307" t="s">
        <v>339</v>
      </c>
      <c r="F43" s="315">
        <v>266.67</v>
      </c>
      <c r="G43" s="321">
        <v>680</v>
      </c>
      <c r="H43" s="263">
        <v>879</v>
      </c>
      <c r="I43" s="263">
        <f>G43-H43</f>
        <v>-199</v>
      </c>
      <c r="J43" s="263">
        <f>$F43*I43</f>
        <v>-53067.33</v>
      </c>
      <c r="K43" s="743">
        <f>J43/1000000</f>
        <v>-0.05306733</v>
      </c>
      <c r="L43" s="321">
        <v>0</v>
      </c>
      <c r="M43" s="263">
        <v>0</v>
      </c>
      <c r="N43" s="263">
        <f>L43-M43</f>
        <v>0</v>
      </c>
      <c r="O43" s="263">
        <f>$F43*N43</f>
        <v>0</v>
      </c>
      <c r="P43" s="743">
        <f>O43/1000000</f>
        <v>0</v>
      </c>
      <c r="Q43" s="475"/>
    </row>
    <row r="44" spans="1:17" ht="13.5" customHeight="1">
      <c r="A44" s="262">
        <v>27</v>
      </c>
      <c r="B44" s="325" t="s">
        <v>33</v>
      </c>
      <c r="C44" s="315">
        <v>5128405</v>
      </c>
      <c r="D44" s="328" t="s">
        <v>12</v>
      </c>
      <c r="E44" s="307" t="s">
        <v>339</v>
      </c>
      <c r="F44" s="315">
        <v>500</v>
      </c>
      <c r="G44" s="321">
        <v>7101</v>
      </c>
      <c r="H44" s="322">
        <v>7080</v>
      </c>
      <c r="I44" s="322">
        <f>G44-H44</f>
        <v>21</v>
      </c>
      <c r="J44" s="322">
        <f>$F44*I44</f>
        <v>10500</v>
      </c>
      <c r="K44" s="323">
        <f>J44/1000000</f>
        <v>0.0105</v>
      </c>
      <c r="L44" s="321">
        <v>1758</v>
      </c>
      <c r="M44" s="322">
        <v>1764</v>
      </c>
      <c r="N44" s="322">
        <f>L44-M44</f>
        <v>-6</v>
      </c>
      <c r="O44" s="322">
        <f>$F44*N44</f>
        <v>-3000</v>
      </c>
      <c r="P44" s="323">
        <f>O44/1000000</f>
        <v>-0.003</v>
      </c>
      <c r="Q44" s="444"/>
    </row>
    <row r="45" spans="1:17" ht="13.5" customHeight="1">
      <c r="A45" s="262"/>
      <c r="B45" s="326" t="s">
        <v>34</v>
      </c>
      <c r="C45" s="315"/>
      <c r="D45" s="329"/>
      <c r="E45" s="307"/>
      <c r="F45" s="315"/>
      <c r="G45" s="321"/>
      <c r="H45" s="322"/>
      <c r="I45" s="322"/>
      <c r="J45" s="322"/>
      <c r="K45" s="323"/>
      <c r="L45" s="321"/>
      <c r="M45" s="322"/>
      <c r="N45" s="322"/>
      <c r="O45" s="322"/>
      <c r="P45" s="323"/>
      <c r="Q45" s="444"/>
    </row>
    <row r="46" spans="1:17" ht="13.5" customHeight="1">
      <c r="A46" s="262">
        <v>28</v>
      </c>
      <c r="B46" s="325" t="s">
        <v>35</v>
      </c>
      <c r="C46" s="315">
        <v>4865041</v>
      </c>
      <c r="D46" s="328" t="s">
        <v>12</v>
      </c>
      <c r="E46" s="307" t="s">
        <v>339</v>
      </c>
      <c r="F46" s="315">
        <v>-1000</v>
      </c>
      <c r="G46" s="321">
        <v>920</v>
      </c>
      <c r="H46" s="263">
        <v>912</v>
      </c>
      <c r="I46" s="322">
        <f>G46-H46</f>
        <v>8</v>
      </c>
      <c r="J46" s="322">
        <f>$F46*I46</f>
        <v>-8000</v>
      </c>
      <c r="K46" s="323">
        <f>J46/1000000</f>
        <v>-0.008</v>
      </c>
      <c r="L46" s="321">
        <v>997200</v>
      </c>
      <c r="M46" s="263">
        <v>997446</v>
      </c>
      <c r="N46" s="322">
        <f>L46-M46</f>
        <v>-246</v>
      </c>
      <c r="O46" s="322">
        <f>$F46*N46</f>
        <v>246000</v>
      </c>
      <c r="P46" s="323">
        <f>O46/1000000</f>
        <v>0.246</v>
      </c>
      <c r="Q46" s="444"/>
    </row>
    <row r="47" spans="1:17" ht="13.5" customHeight="1">
      <c r="A47" s="262">
        <v>29</v>
      </c>
      <c r="B47" s="325" t="s">
        <v>16</v>
      </c>
      <c r="C47" s="315">
        <v>5295182</v>
      </c>
      <c r="D47" s="328" t="s">
        <v>12</v>
      </c>
      <c r="E47" s="307" t="s">
        <v>339</v>
      </c>
      <c r="F47" s="315">
        <v>-500</v>
      </c>
      <c r="G47" s="321">
        <v>7617</v>
      </c>
      <c r="H47" s="263">
        <v>7528</v>
      </c>
      <c r="I47" s="322">
        <f>G47-H47</f>
        <v>89</v>
      </c>
      <c r="J47" s="322">
        <f>$F47*I47</f>
        <v>-44500</v>
      </c>
      <c r="K47" s="323">
        <f>J47/1000000</f>
        <v>-0.0445</v>
      </c>
      <c r="L47" s="321">
        <v>999538</v>
      </c>
      <c r="M47" s="263">
        <v>999634</v>
      </c>
      <c r="N47" s="322">
        <f>L47-M47</f>
        <v>-96</v>
      </c>
      <c r="O47" s="322">
        <f>$F47*N47</f>
        <v>48000</v>
      </c>
      <c r="P47" s="323">
        <f>O47/1000000</f>
        <v>0.048</v>
      </c>
      <c r="Q47" s="441"/>
    </row>
    <row r="48" spans="1:17" ht="13.5" customHeight="1">
      <c r="A48" s="263">
        <v>30</v>
      </c>
      <c r="B48" s="325" t="s">
        <v>17</v>
      </c>
      <c r="C48" s="315">
        <v>5295168</v>
      </c>
      <c r="D48" s="328" t="s">
        <v>12</v>
      </c>
      <c r="E48" s="307" t="s">
        <v>339</v>
      </c>
      <c r="F48" s="315">
        <v>-1000</v>
      </c>
      <c r="G48" s="321">
        <v>18889</v>
      </c>
      <c r="H48" s="263">
        <v>18889</v>
      </c>
      <c r="I48" s="322">
        <f>G48-H48</f>
        <v>0</v>
      </c>
      <c r="J48" s="322">
        <f>$F48*I48</f>
        <v>0</v>
      </c>
      <c r="K48" s="323">
        <f>J48/1000000</f>
        <v>0</v>
      </c>
      <c r="L48" s="321">
        <v>497</v>
      </c>
      <c r="M48" s="263">
        <v>497</v>
      </c>
      <c r="N48" s="322">
        <f>L48-M48</f>
        <v>0</v>
      </c>
      <c r="O48" s="322">
        <f>$F48*N48</f>
        <v>0</v>
      </c>
      <c r="P48" s="323">
        <f>O48/1000000</f>
        <v>0</v>
      </c>
      <c r="Q48" s="441"/>
    </row>
    <row r="49" spans="2:17" ht="13.5" customHeight="1">
      <c r="B49" s="326" t="s">
        <v>36</v>
      </c>
      <c r="C49" s="315"/>
      <c r="D49" s="329"/>
      <c r="E49" s="307"/>
      <c r="F49" s="315"/>
      <c r="G49" s="321"/>
      <c r="H49" s="322"/>
      <c r="I49" s="322"/>
      <c r="J49" s="322"/>
      <c r="K49" s="323"/>
      <c r="L49" s="321"/>
      <c r="M49" s="322"/>
      <c r="N49" s="322"/>
      <c r="O49" s="322"/>
      <c r="P49" s="323"/>
      <c r="Q49" s="444"/>
    </row>
    <row r="50" spans="1:17" ht="13.5" customHeight="1">
      <c r="A50" s="262">
        <v>31</v>
      </c>
      <c r="B50" s="325" t="s">
        <v>37</v>
      </c>
      <c r="C50" s="315">
        <v>4864989</v>
      </c>
      <c r="D50" s="328" t="s">
        <v>12</v>
      </c>
      <c r="E50" s="307" t="s">
        <v>339</v>
      </c>
      <c r="F50" s="315">
        <v>-1000</v>
      </c>
      <c r="G50" s="321">
        <v>21409</v>
      </c>
      <c r="H50" s="263">
        <v>20835</v>
      </c>
      <c r="I50" s="322">
        <f>G50-H50</f>
        <v>574</v>
      </c>
      <c r="J50" s="322">
        <f>$F50*I50</f>
        <v>-574000</v>
      </c>
      <c r="K50" s="323">
        <f>J50/1000000</f>
        <v>-0.574</v>
      </c>
      <c r="L50" s="321">
        <v>999444</v>
      </c>
      <c r="M50" s="263">
        <v>999612</v>
      </c>
      <c r="N50" s="322">
        <f>L50-M50</f>
        <v>-168</v>
      </c>
      <c r="O50" s="322">
        <f>$F50*N50</f>
        <v>168000</v>
      </c>
      <c r="P50" s="323">
        <f>O50/1000000</f>
        <v>0.168</v>
      </c>
      <c r="Q50" s="444"/>
    </row>
    <row r="51" spans="1:17" ht="13.5" customHeight="1">
      <c r="A51" s="262"/>
      <c r="B51" s="326" t="s">
        <v>372</v>
      </c>
      <c r="C51" s="315"/>
      <c r="D51" s="328"/>
      <c r="E51" s="307"/>
      <c r="F51" s="315"/>
      <c r="G51" s="321"/>
      <c r="H51" s="263"/>
      <c r="I51" s="322"/>
      <c r="J51" s="322"/>
      <c r="K51" s="323"/>
      <c r="L51" s="321"/>
      <c r="M51" s="263"/>
      <c r="N51" s="322"/>
      <c r="O51" s="322"/>
      <c r="P51" s="323"/>
      <c r="Q51" s="444"/>
    </row>
    <row r="52" spans="1:17" ht="13.5" customHeight="1">
      <c r="A52" s="262">
        <v>32</v>
      </c>
      <c r="B52" s="325" t="s">
        <v>421</v>
      </c>
      <c r="C52" s="315">
        <v>4864973</v>
      </c>
      <c r="D52" s="328" t="s">
        <v>12</v>
      </c>
      <c r="E52" s="307" t="s">
        <v>339</v>
      </c>
      <c r="F52" s="315">
        <v>-2000</v>
      </c>
      <c r="G52" s="321">
        <v>20018</v>
      </c>
      <c r="H52" s="263">
        <v>19425</v>
      </c>
      <c r="I52" s="322">
        <f>G52-H52</f>
        <v>593</v>
      </c>
      <c r="J52" s="322">
        <f>$F52*I52</f>
        <v>-1186000</v>
      </c>
      <c r="K52" s="323">
        <f>J52/1000000</f>
        <v>-1.186</v>
      </c>
      <c r="L52" s="321">
        <v>106</v>
      </c>
      <c r="M52" s="263">
        <v>101</v>
      </c>
      <c r="N52" s="322">
        <f>L52-M52</f>
        <v>5</v>
      </c>
      <c r="O52" s="322">
        <f>$F52*N52</f>
        <v>-10000</v>
      </c>
      <c r="P52" s="323">
        <f>O52/1000000</f>
        <v>-0.01</v>
      </c>
      <c r="Q52" s="444"/>
    </row>
    <row r="53" spans="1:17" ht="13.5" customHeight="1">
      <c r="A53" s="262">
        <v>33</v>
      </c>
      <c r="B53" s="325" t="s">
        <v>379</v>
      </c>
      <c r="C53" s="315">
        <v>4864992</v>
      </c>
      <c r="D53" s="328" t="s">
        <v>12</v>
      </c>
      <c r="E53" s="307" t="s">
        <v>339</v>
      </c>
      <c r="F53" s="315">
        <v>-1000</v>
      </c>
      <c r="G53" s="321">
        <v>36964</v>
      </c>
      <c r="H53" s="263">
        <v>36378</v>
      </c>
      <c r="I53" s="322">
        <f>G53-H53</f>
        <v>586</v>
      </c>
      <c r="J53" s="322">
        <f>$F53*I53</f>
        <v>-586000</v>
      </c>
      <c r="K53" s="323">
        <f>J53/1000000</f>
        <v>-0.586</v>
      </c>
      <c r="L53" s="321">
        <v>998795</v>
      </c>
      <c r="M53" s="263">
        <v>998919</v>
      </c>
      <c r="N53" s="322">
        <f>L53-M53</f>
        <v>-124</v>
      </c>
      <c r="O53" s="322">
        <f>$F53*N53</f>
        <v>124000</v>
      </c>
      <c r="P53" s="323">
        <f>O53/1000000</f>
        <v>0.124</v>
      </c>
      <c r="Q53" s="749"/>
    </row>
    <row r="54" spans="1:17" ht="15.75" customHeight="1">
      <c r="A54" s="262">
        <v>34</v>
      </c>
      <c r="B54" s="325" t="s">
        <v>373</v>
      </c>
      <c r="C54" s="315">
        <v>4864981</v>
      </c>
      <c r="D54" s="328" t="s">
        <v>12</v>
      </c>
      <c r="E54" s="307" t="s">
        <v>339</v>
      </c>
      <c r="F54" s="315">
        <v>-1000</v>
      </c>
      <c r="G54" s="321">
        <v>73690</v>
      </c>
      <c r="H54" s="263">
        <v>72629</v>
      </c>
      <c r="I54" s="322">
        <f>G54-H54</f>
        <v>1061</v>
      </c>
      <c r="J54" s="322">
        <f>$F54*I54</f>
        <v>-1061000</v>
      </c>
      <c r="K54" s="323">
        <f>J54/1000000</f>
        <v>-1.061</v>
      </c>
      <c r="L54" s="321">
        <v>2427</v>
      </c>
      <c r="M54" s="263">
        <v>2422</v>
      </c>
      <c r="N54" s="322">
        <f>L54-M54</f>
        <v>5</v>
      </c>
      <c r="O54" s="322">
        <f>$F54*N54</f>
        <v>-5000</v>
      </c>
      <c r="P54" s="323">
        <f>O54/1000000</f>
        <v>-0.005</v>
      </c>
      <c r="Q54" s="749"/>
    </row>
    <row r="55" spans="1:17" ht="12" customHeight="1">
      <c r="A55" s="262"/>
      <c r="B55" s="327" t="s">
        <v>393</v>
      </c>
      <c r="C55" s="315"/>
      <c r="D55" s="328"/>
      <c r="E55" s="307"/>
      <c r="F55" s="315"/>
      <c r="G55" s="321"/>
      <c r="H55" s="322"/>
      <c r="I55" s="322"/>
      <c r="J55" s="322"/>
      <c r="K55" s="323"/>
      <c r="L55" s="321"/>
      <c r="M55" s="322"/>
      <c r="N55" s="322"/>
      <c r="O55" s="322"/>
      <c r="P55" s="323"/>
      <c r="Q55" s="445"/>
    </row>
    <row r="56" spans="1:17" ht="15.75" customHeight="1">
      <c r="A56" s="262">
        <v>35</v>
      </c>
      <c r="B56" s="325" t="s">
        <v>15</v>
      </c>
      <c r="C56" s="315">
        <v>5128463</v>
      </c>
      <c r="D56" s="328" t="s">
        <v>12</v>
      </c>
      <c r="E56" s="307" t="s">
        <v>339</v>
      </c>
      <c r="F56" s="315">
        <v>-1000</v>
      </c>
      <c r="G56" s="321">
        <v>21957</v>
      </c>
      <c r="H56" s="322">
        <v>21889</v>
      </c>
      <c r="I56" s="322">
        <f>G56-H56</f>
        <v>68</v>
      </c>
      <c r="J56" s="322">
        <f>$F56*I56</f>
        <v>-68000</v>
      </c>
      <c r="K56" s="323">
        <f>J56/1000000</f>
        <v>-0.068</v>
      </c>
      <c r="L56" s="321">
        <v>999193</v>
      </c>
      <c r="M56" s="322">
        <v>999323</v>
      </c>
      <c r="N56" s="322">
        <f>L56-M56</f>
        <v>-130</v>
      </c>
      <c r="O56" s="322">
        <f>$F56*N56</f>
        <v>130000</v>
      </c>
      <c r="P56" s="323">
        <f>O56/1000000</f>
        <v>0.13</v>
      </c>
      <c r="Q56" s="445"/>
    </row>
    <row r="57" spans="1:17" ht="18.75" customHeight="1">
      <c r="A57" s="262">
        <v>36</v>
      </c>
      <c r="B57" s="325" t="s">
        <v>16</v>
      </c>
      <c r="C57" s="315">
        <v>5128468</v>
      </c>
      <c r="D57" s="328" t="s">
        <v>12</v>
      </c>
      <c r="E57" s="307" t="s">
        <v>339</v>
      </c>
      <c r="F57" s="315">
        <v>-1000</v>
      </c>
      <c r="G57" s="321">
        <v>11744</v>
      </c>
      <c r="H57" s="322">
        <v>11650</v>
      </c>
      <c r="I57" s="322">
        <f>G57-H57</f>
        <v>94</v>
      </c>
      <c r="J57" s="322">
        <f>$F57*I57</f>
        <v>-94000</v>
      </c>
      <c r="K57" s="323">
        <f>J57/1000000</f>
        <v>-0.094</v>
      </c>
      <c r="L57" s="321">
        <v>826</v>
      </c>
      <c r="M57" s="322">
        <v>784</v>
      </c>
      <c r="N57" s="322">
        <f>L57-M57</f>
        <v>42</v>
      </c>
      <c r="O57" s="322">
        <f>$F57*N57</f>
        <v>-42000</v>
      </c>
      <c r="P57" s="323">
        <f>O57/1000000</f>
        <v>-0.042</v>
      </c>
      <c r="Q57" s="451"/>
    </row>
    <row r="58" spans="1:17" ht="15" customHeight="1">
      <c r="A58" s="262"/>
      <c r="B58" s="327" t="s">
        <v>397</v>
      </c>
      <c r="C58" s="315"/>
      <c r="D58" s="328"/>
      <c r="E58" s="307"/>
      <c r="F58" s="315"/>
      <c r="G58" s="321"/>
      <c r="H58" s="322"/>
      <c r="I58" s="322"/>
      <c r="J58" s="322"/>
      <c r="K58" s="323"/>
      <c r="L58" s="321"/>
      <c r="M58" s="322"/>
      <c r="N58" s="322"/>
      <c r="O58" s="322"/>
      <c r="P58" s="323"/>
      <c r="Q58" s="451"/>
    </row>
    <row r="59" spans="1:17" ht="15.75" customHeight="1">
      <c r="A59" s="262">
        <v>37</v>
      </c>
      <c r="B59" s="325" t="s">
        <v>15</v>
      </c>
      <c r="C59" s="315">
        <v>4864903</v>
      </c>
      <c r="D59" s="328" t="s">
        <v>12</v>
      </c>
      <c r="E59" s="307" t="s">
        <v>339</v>
      </c>
      <c r="F59" s="315">
        <v>-1000</v>
      </c>
      <c r="G59" s="321">
        <v>1036</v>
      </c>
      <c r="H59" s="322">
        <v>912</v>
      </c>
      <c r="I59" s="322">
        <f>G59-H59</f>
        <v>124</v>
      </c>
      <c r="J59" s="322">
        <f>$F59*I59</f>
        <v>-124000</v>
      </c>
      <c r="K59" s="323">
        <f>J59/1000000</f>
        <v>-0.124</v>
      </c>
      <c r="L59" s="321">
        <v>998760</v>
      </c>
      <c r="M59" s="322">
        <v>998728</v>
      </c>
      <c r="N59" s="322">
        <f>L59-M59</f>
        <v>32</v>
      </c>
      <c r="O59" s="322">
        <f>$F59*N59</f>
        <v>-32000</v>
      </c>
      <c r="P59" s="323">
        <f>O59/1000000</f>
        <v>-0.032</v>
      </c>
      <c r="Q59" s="441"/>
    </row>
    <row r="60" spans="1:17" ht="15" customHeight="1">
      <c r="A60" s="262">
        <v>38</v>
      </c>
      <c r="B60" s="325" t="s">
        <v>16</v>
      </c>
      <c r="C60" s="315">
        <v>4864946</v>
      </c>
      <c r="D60" s="328" t="s">
        <v>12</v>
      </c>
      <c r="E60" s="307" t="s">
        <v>339</v>
      </c>
      <c r="F60" s="315">
        <v>-1000</v>
      </c>
      <c r="G60" s="321">
        <v>14184</v>
      </c>
      <c r="H60" s="322">
        <v>14197</v>
      </c>
      <c r="I60" s="322">
        <f>G60-H60</f>
        <v>-13</v>
      </c>
      <c r="J60" s="322">
        <f>$F60*I60</f>
        <v>13000</v>
      </c>
      <c r="K60" s="323">
        <f>J60/1000000</f>
        <v>0.013</v>
      </c>
      <c r="L60" s="321">
        <v>1477</v>
      </c>
      <c r="M60" s="322">
        <v>1364</v>
      </c>
      <c r="N60" s="322">
        <f>L60-M60</f>
        <v>113</v>
      </c>
      <c r="O60" s="322">
        <f>$F60*N60</f>
        <v>-113000</v>
      </c>
      <c r="P60" s="323">
        <f>O60/1000000</f>
        <v>-0.113</v>
      </c>
      <c r="Q60" s="441"/>
    </row>
    <row r="61" spans="1:17" ht="14.25" customHeight="1">
      <c r="A61" s="262"/>
      <c r="B61" s="327" t="s">
        <v>371</v>
      </c>
      <c r="C61" s="315"/>
      <c r="D61" s="328"/>
      <c r="E61" s="307"/>
      <c r="F61" s="315"/>
      <c r="G61" s="321"/>
      <c r="H61" s="322"/>
      <c r="I61" s="322"/>
      <c r="J61" s="322"/>
      <c r="K61" s="323"/>
      <c r="L61" s="321"/>
      <c r="M61" s="322"/>
      <c r="N61" s="322"/>
      <c r="O61" s="322"/>
      <c r="P61" s="323"/>
      <c r="Q61" s="444"/>
    </row>
    <row r="62" spans="1:17" ht="14.25" customHeight="1">
      <c r="A62" s="262"/>
      <c r="B62" s="327" t="s">
        <v>42</v>
      </c>
      <c r="C62" s="315"/>
      <c r="D62" s="328"/>
      <c r="E62" s="307"/>
      <c r="F62" s="315"/>
      <c r="G62" s="321"/>
      <c r="H62" s="322"/>
      <c r="I62" s="322"/>
      <c r="J62" s="322"/>
      <c r="K62" s="323"/>
      <c r="L62" s="321"/>
      <c r="M62" s="322"/>
      <c r="N62" s="322"/>
      <c r="O62" s="322"/>
      <c r="P62" s="323"/>
      <c r="Q62" s="444"/>
    </row>
    <row r="63" spans="1:17" ht="15.75" customHeight="1">
      <c r="A63" s="263">
        <v>39</v>
      </c>
      <c r="B63" s="325" t="s">
        <v>43</v>
      </c>
      <c r="C63" s="315">
        <v>4864843</v>
      </c>
      <c r="D63" s="328" t="s">
        <v>12</v>
      </c>
      <c r="E63" s="307" t="s">
        <v>339</v>
      </c>
      <c r="F63" s="315">
        <v>1000</v>
      </c>
      <c r="G63" s="321">
        <v>1842</v>
      </c>
      <c r="H63" s="322">
        <v>1838</v>
      </c>
      <c r="I63" s="322">
        <f>G63-H63</f>
        <v>4</v>
      </c>
      <c r="J63" s="322">
        <f>$F63*I63</f>
        <v>4000</v>
      </c>
      <c r="K63" s="323">
        <f>J63/1000000</f>
        <v>0.004</v>
      </c>
      <c r="L63" s="321">
        <v>28428</v>
      </c>
      <c r="M63" s="322">
        <v>28241</v>
      </c>
      <c r="N63" s="322">
        <f>L63-M63</f>
        <v>187</v>
      </c>
      <c r="O63" s="322">
        <f>$F63*N63</f>
        <v>187000</v>
      </c>
      <c r="P63" s="323">
        <f>O63/1000000</f>
        <v>0.187</v>
      </c>
      <c r="Q63" s="444"/>
    </row>
    <row r="64" spans="1:17" s="479" customFormat="1" ht="15.75" customHeight="1" thickBot="1">
      <c r="A64" s="302">
        <v>40</v>
      </c>
      <c r="B64" s="325" t="s">
        <v>44</v>
      </c>
      <c r="C64" s="296">
        <v>5295123</v>
      </c>
      <c r="D64" s="246" t="s">
        <v>12</v>
      </c>
      <c r="E64" s="247" t="s">
        <v>339</v>
      </c>
      <c r="F64" s="464">
        <v>100</v>
      </c>
      <c r="G64" s="321">
        <v>11877</v>
      </c>
      <c r="H64" s="322">
        <v>11719</v>
      </c>
      <c r="I64" s="322">
        <f>G64-H64</f>
        <v>158</v>
      </c>
      <c r="J64" s="322">
        <f>$F64*I64</f>
        <v>15800</v>
      </c>
      <c r="K64" s="323">
        <f>J64/1000000</f>
        <v>0.0158</v>
      </c>
      <c r="L64" s="321">
        <v>27000</v>
      </c>
      <c r="M64" s="322">
        <v>26295</v>
      </c>
      <c r="N64" s="322">
        <f>L64-M64</f>
        <v>705</v>
      </c>
      <c r="O64" s="322">
        <f>$F64*N64</f>
        <v>70500</v>
      </c>
      <c r="P64" s="323">
        <f>O64/1000000</f>
        <v>0.0705</v>
      </c>
      <c r="Q64" s="465"/>
    </row>
    <row r="65" spans="1:17" ht="21.75" customHeight="1" thickBot="1" thickTop="1">
      <c r="A65" s="263"/>
      <c r="B65" s="463" t="s">
        <v>304</v>
      </c>
      <c r="C65" s="36"/>
      <c r="D65" s="329"/>
      <c r="E65" s="307"/>
      <c r="F65" s="36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533" t="str">
        <f>Q1</f>
        <v>MAY-2018</v>
      </c>
    </row>
    <row r="66" spans="1:17" ht="15.75" customHeight="1" thickTop="1">
      <c r="A66" s="261"/>
      <c r="B66" s="324" t="s">
        <v>45</v>
      </c>
      <c r="C66" s="305"/>
      <c r="D66" s="330"/>
      <c r="E66" s="330"/>
      <c r="F66" s="305"/>
      <c r="G66" s="534"/>
      <c r="H66" s="535"/>
      <c r="I66" s="535"/>
      <c r="J66" s="535"/>
      <c r="K66" s="536"/>
      <c r="L66" s="534"/>
      <c r="M66" s="535"/>
      <c r="N66" s="535"/>
      <c r="O66" s="535"/>
      <c r="P66" s="536"/>
      <c r="Q66" s="537"/>
    </row>
    <row r="67" spans="1:17" ht="15.75" customHeight="1">
      <c r="A67" s="262">
        <v>41</v>
      </c>
      <c r="B67" s="483" t="s">
        <v>80</v>
      </c>
      <c r="C67" s="315">
        <v>4865169</v>
      </c>
      <c r="D67" s="329" t="s">
        <v>12</v>
      </c>
      <c r="E67" s="307" t="s">
        <v>339</v>
      </c>
      <c r="F67" s="315">
        <v>1000</v>
      </c>
      <c r="G67" s="321">
        <v>1272</v>
      </c>
      <c r="H67" s="322">
        <v>1273</v>
      </c>
      <c r="I67" s="322">
        <f>G67-H67</f>
        <v>-1</v>
      </c>
      <c r="J67" s="322">
        <f>$F67*I67</f>
        <v>-1000</v>
      </c>
      <c r="K67" s="323">
        <f>J67/1000000</f>
        <v>-0.001</v>
      </c>
      <c r="L67" s="321">
        <v>61284</v>
      </c>
      <c r="M67" s="322">
        <v>61299</v>
      </c>
      <c r="N67" s="322">
        <f>L67-M67</f>
        <v>-15</v>
      </c>
      <c r="O67" s="322">
        <f>$F67*N67</f>
        <v>-15000</v>
      </c>
      <c r="P67" s="323">
        <f>O67/1000000</f>
        <v>-0.015</v>
      </c>
      <c r="Q67" s="444"/>
    </row>
    <row r="68" spans="1:17" ht="15.75" customHeight="1">
      <c r="A68" s="262"/>
      <c r="B68" s="285" t="s">
        <v>50</v>
      </c>
      <c r="C68" s="316"/>
      <c r="D68" s="331"/>
      <c r="E68" s="331"/>
      <c r="F68" s="316"/>
      <c r="G68" s="321"/>
      <c r="H68" s="322"/>
      <c r="I68" s="322"/>
      <c r="J68" s="322"/>
      <c r="K68" s="323"/>
      <c r="L68" s="321"/>
      <c r="M68" s="322"/>
      <c r="N68" s="322"/>
      <c r="O68" s="322"/>
      <c r="P68" s="323"/>
      <c r="Q68" s="444"/>
    </row>
    <row r="69" spans="1:17" ht="15.75" customHeight="1">
      <c r="A69" s="262">
        <v>42</v>
      </c>
      <c r="B69" s="466" t="s">
        <v>51</v>
      </c>
      <c r="C69" s="316">
        <v>4865090</v>
      </c>
      <c r="D69" s="467" t="s">
        <v>12</v>
      </c>
      <c r="E69" s="307" t="s">
        <v>339</v>
      </c>
      <c r="F69" s="316">
        <v>100</v>
      </c>
      <c r="G69" s="321">
        <v>9014</v>
      </c>
      <c r="H69" s="322">
        <v>9014</v>
      </c>
      <c r="I69" s="322">
        <f>G69-H69</f>
        <v>0</v>
      </c>
      <c r="J69" s="322">
        <f>$F69*I69</f>
        <v>0</v>
      </c>
      <c r="K69" s="323">
        <f>J69/1000000</f>
        <v>0</v>
      </c>
      <c r="L69" s="321">
        <v>37463</v>
      </c>
      <c r="M69" s="322">
        <v>37463</v>
      </c>
      <c r="N69" s="322">
        <f>L69-M69</f>
        <v>0</v>
      </c>
      <c r="O69" s="322">
        <f>$F69*N69</f>
        <v>0</v>
      </c>
      <c r="P69" s="323">
        <f>O69/1000000</f>
        <v>0</v>
      </c>
      <c r="Q69" s="753"/>
    </row>
    <row r="70" spans="1:17" ht="15.75" customHeight="1">
      <c r="A70" s="262"/>
      <c r="B70" s="466"/>
      <c r="C70" s="316"/>
      <c r="D70" s="467"/>
      <c r="E70" s="307"/>
      <c r="F70" s="316"/>
      <c r="G70" s="321"/>
      <c r="H70" s="322"/>
      <c r="I70" s="322"/>
      <c r="J70" s="322"/>
      <c r="K70" s="323">
        <v>-7.2E-05</v>
      </c>
      <c r="L70" s="321"/>
      <c r="M70" s="322"/>
      <c r="N70" s="322"/>
      <c r="O70" s="322"/>
      <c r="P70" s="323">
        <v>-0.00035</v>
      </c>
      <c r="Q70" s="753" t="s">
        <v>486</v>
      </c>
    </row>
    <row r="71" spans="1:17" ht="15.75" customHeight="1">
      <c r="A71" s="262"/>
      <c r="B71" s="466"/>
      <c r="C71" s="316">
        <v>4902572</v>
      </c>
      <c r="D71" s="467" t="s">
        <v>12</v>
      </c>
      <c r="E71" s="307" t="s">
        <v>339</v>
      </c>
      <c r="F71" s="316">
        <v>100</v>
      </c>
      <c r="G71" s="321">
        <v>0</v>
      </c>
      <c r="H71" s="322">
        <v>0</v>
      </c>
      <c r="I71" s="322">
        <f>G71-H71</f>
        <v>0</v>
      </c>
      <c r="J71" s="322">
        <f>$F71*I71</f>
        <v>0</v>
      </c>
      <c r="K71" s="323">
        <f>J71/1000000</f>
        <v>0</v>
      </c>
      <c r="L71" s="321">
        <v>0</v>
      </c>
      <c r="M71" s="322">
        <v>0</v>
      </c>
      <c r="N71" s="322">
        <f>L71-M71</f>
        <v>0</v>
      </c>
      <c r="O71" s="322">
        <f>$F71*N71</f>
        <v>0</v>
      </c>
      <c r="P71" s="323">
        <f>O71/1000000</f>
        <v>0</v>
      </c>
      <c r="Q71" s="753" t="s">
        <v>465</v>
      </c>
    </row>
    <row r="72" spans="1:17" ht="15.75" customHeight="1">
      <c r="A72" s="262">
        <v>43</v>
      </c>
      <c r="B72" s="466" t="s">
        <v>52</v>
      </c>
      <c r="C72" s="316">
        <v>4902519</v>
      </c>
      <c r="D72" s="467" t="s">
        <v>12</v>
      </c>
      <c r="E72" s="307" t="s">
        <v>339</v>
      </c>
      <c r="F72" s="316">
        <v>100</v>
      </c>
      <c r="G72" s="321">
        <v>11987</v>
      </c>
      <c r="H72" s="322">
        <v>11912</v>
      </c>
      <c r="I72" s="322">
        <f>G72-H72</f>
        <v>75</v>
      </c>
      <c r="J72" s="322">
        <f>$F72*I72</f>
        <v>7500</v>
      </c>
      <c r="K72" s="323">
        <f>J72/1000000</f>
        <v>0.0075</v>
      </c>
      <c r="L72" s="321">
        <v>77583</v>
      </c>
      <c r="M72" s="322">
        <v>77274</v>
      </c>
      <c r="N72" s="322">
        <f>L72-M72</f>
        <v>309</v>
      </c>
      <c r="O72" s="322">
        <f>$F72*N72</f>
        <v>30900</v>
      </c>
      <c r="P72" s="323">
        <f>O72/1000000</f>
        <v>0.0309</v>
      </c>
      <c r="Q72" s="444"/>
    </row>
    <row r="73" spans="1:17" ht="15.75" customHeight="1">
      <c r="A73" s="262">
        <v>44</v>
      </c>
      <c r="B73" s="466" t="s">
        <v>53</v>
      </c>
      <c r="C73" s="316">
        <v>4902539</v>
      </c>
      <c r="D73" s="467" t="s">
        <v>12</v>
      </c>
      <c r="E73" s="307" t="s">
        <v>339</v>
      </c>
      <c r="F73" s="316">
        <v>100</v>
      </c>
      <c r="G73" s="321">
        <v>1846</v>
      </c>
      <c r="H73" s="322">
        <v>1772</v>
      </c>
      <c r="I73" s="322">
        <f>G73-H73</f>
        <v>74</v>
      </c>
      <c r="J73" s="322">
        <f>$F73*I73</f>
        <v>7400</v>
      </c>
      <c r="K73" s="323">
        <f>J73/1000000</f>
        <v>0.0074</v>
      </c>
      <c r="L73" s="321">
        <v>20810</v>
      </c>
      <c r="M73" s="322">
        <v>20076</v>
      </c>
      <c r="N73" s="322">
        <f>L73-M73</f>
        <v>734</v>
      </c>
      <c r="O73" s="322">
        <f>$F73*N73</f>
        <v>73400</v>
      </c>
      <c r="P73" s="323">
        <f>O73/1000000</f>
        <v>0.0734</v>
      </c>
      <c r="Q73" s="444"/>
    </row>
    <row r="74" spans="1:17" ht="15.75" customHeight="1">
      <c r="A74" s="262"/>
      <c r="B74" s="285" t="s">
        <v>54</v>
      </c>
      <c r="C74" s="316"/>
      <c r="D74" s="331"/>
      <c r="E74" s="331"/>
      <c r="F74" s="316"/>
      <c r="G74" s="321"/>
      <c r="H74" s="322"/>
      <c r="I74" s="322"/>
      <c r="J74" s="322"/>
      <c r="K74" s="323"/>
      <c r="L74" s="321"/>
      <c r="M74" s="322"/>
      <c r="N74" s="322"/>
      <c r="O74" s="322"/>
      <c r="P74" s="323"/>
      <c r="Q74" s="444"/>
    </row>
    <row r="75" spans="1:17" ht="15.75" customHeight="1">
      <c r="A75" s="262">
        <v>45</v>
      </c>
      <c r="B75" s="466" t="s">
        <v>55</v>
      </c>
      <c r="C75" s="316">
        <v>4902591</v>
      </c>
      <c r="D75" s="467" t="s">
        <v>12</v>
      </c>
      <c r="E75" s="307" t="s">
        <v>339</v>
      </c>
      <c r="F75" s="316">
        <v>1333</v>
      </c>
      <c r="G75" s="321">
        <v>381</v>
      </c>
      <c r="H75" s="322">
        <v>381</v>
      </c>
      <c r="I75" s="322">
        <f aca="true" t="shared" si="6" ref="I75:I81">G75-H75</f>
        <v>0</v>
      </c>
      <c r="J75" s="322">
        <f aca="true" t="shared" si="7" ref="J75:J81">$F75*I75</f>
        <v>0</v>
      </c>
      <c r="K75" s="323">
        <f aca="true" t="shared" si="8" ref="K75:K81">J75/1000000</f>
        <v>0</v>
      </c>
      <c r="L75" s="321">
        <v>296</v>
      </c>
      <c r="M75" s="322">
        <v>302</v>
      </c>
      <c r="N75" s="322">
        <f aca="true" t="shared" si="9" ref="N75:N81">L75-M75</f>
        <v>-6</v>
      </c>
      <c r="O75" s="322">
        <f aca="true" t="shared" si="10" ref="O75:O81">$F75*N75</f>
        <v>-7998</v>
      </c>
      <c r="P75" s="323">
        <f aca="true" t="shared" si="11" ref="P75:P81">O75/1000000</f>
        <v>-0.007998</v>
      </c>
      <c r="Q75" s="444"/>
    </row>
    <row r="76" spans="1:17" ht="15.75" customHeight="1">
      <c r="A76" s="262">
        <v>46</v>
      </c>
      <c r="B76" s="466" t="s">
        <v>56</v>
      </c>
      <c r="C76" s="316">
        <v>4902565</v>
      </c>
      <c r="D76" s="467" t="s">
        <v>12</v>
      </c>
      <c r="E76" s="307" t="s">
        <v>339</v>
      </c>
      <c r="F76" s="316">
        <v>100</v>
      </c>
      <c r="G76" s="321">
        <v>178</v>
      </c>
      <c r="H76" s="322">
        <v>166</v>
      </c>
      <c r="I76" s="322">
        <f t="shared" si="6"/>
        <v>12</v>
      </c>
      <c r="J76" s="322">
        <f t="shared" si="7"/>
        <v>1200</v>
      </c>
      <c r="K76" s="323">
        <f t="shared" si="8"/>
        <v>0.0012</v>
      </c>
      <c r="L76" s="321">
        <v>398</v>
      </c>
      <c r="M76" s="322">
        <v>35</v>
      </c>
      <c r="N76" s="322">
        <f t="shared" si="9"/>
        <v>363</v>
      </c>
      <c r="O76" s="322">
        <f t="shared" si="10"/>
        <v>36300</v>
      </c>
      <c r="P76" s="323">
        <f t="shared" si="11"/>
        <v>0.0363</v>
      </c>
      <c r="Q76" s="444"/>
    </row>
    <row r="77" spans="1:17" ht="15.75" customHeight="1">
      <c r="A77" s="262">
        <v>47</v>
      </c>
      <c r="B77" s="466" t="s">
        <v>57</v>
      </c>
      <c r="C77" s="316">
        <v>4902523</v>
      </c>
      <c r="D77" s="467" t="s">
        <v>12</v>
      </c>
      <c r="E77" s="307" t="s">
        <v>339</v>
      </c>
      <c r="F77" s="316">
        <v>100</v>
      </c>
      <c r="G77" s="321">
        <v>999815</v>
      </c>
      <c r="H77" s="322">
        <v>999815</v>
      </c>
      <c r="I77" s="322">
        <f>G77-H77</f>
        <v>0</v>
      </c>
      <c r="J77" s="322">
        <f t="shared" si="7"/>
        <v>0</v>
      </c>
      <c r="K77" s="323">
        <f t="shared" si="8"/>
        <v>0</v>
      </c>
      <c r="L77" s="321">
        <v>999943</v>
      </c>
      <c r="M77" s="322">
        <v>999943</v>
      </c>
      <c r="N77" s="322">
        <f>L77-M77</f>
        <v>0</v>
      </c>
      <c r="O77" s="322">
        <f t="shared" si="10"/>
        <v>0</v>
      </c>
      <c r="P77" s="323">
        <f t="shared" si="11"/>
        <v>0</v>
      </c>
      <c r="Q77" s="444"/>
    </row>
    <row r="78" spans="1:17" ht="15.75" customHeight="1">
      <c r="A78" s="262">
        <v>48</v>
      </c>
      <c r="B78" s="466" t="s">
        <v>58</v>
      </c>
      <c r="C78" s="316">
        <v>4902547</v>
      </c>
      <c r="D78" s="467" t="s">
        <v>12</v>
      </c>
      <c r="E78" s="307" t="s">
        <v>339</v>
      </c>
      <c r="F78" s="316">
        <v>100</v>
      </c>
      <c r="G78" s="321">
        <v>5885</v>
      </c>
      <c r="H78" s="322">
        <v>5885</v>
      </c>
      <c r="I78" s="322">
        <f t="shared" si="6"/>
        <v>0</v>
      </c>
      <c r="J78" s="322">
        <f t="shared" si="7"/>
        <v>0</v>
      </c>
      <c r="K78" s="323">
        <f t="shared" si="8"/>
        <v>0</v>
      </c>
      <c r="L78" s="321">
        <v>8891</v>
      </c>
      <c r="M78" s="322">
        <v>8891</v>
      </c>
      <c r="N78" s="322">
        <f t="shared" si="9"/>
        <v>0</v>
      </c>
      <c r="O78" s="322">
        <f t="shared" si="10"/>
        <v>0</v>
      </c>
      <c r="P78" s="323">
        <f t="shared" si="11"/>
        <v>0</v>
      </c>
      <c r="Q78" s="444"/>
    </row>
    <row r="79" spans="1:17" ht="15.75" customHeight="1">
      <c r="A79" s="262">
        <v>49</v>
      </c>
      <c r="B79" s="466" t="s">
        <v>59</v>
      </c>
      <c r="C79" s="316">
        <v>4902548</v>
      </c>
      <c r="D79" s="467" t="s">
        <v>12</v>
      </c>
      <c r="E79" s="307" t="s">
        <v>339</v>
      </c>
      <c r="F79" s="484">
        <v>100</v>
      </c>
      <c r="G79" s="321">
        <v>0</v>
      </c>
      <c r="H79" s="322">
        <v>0</v>
      </c>
      <c r="I79" s="322">
        <f>G79-H79</f>
        <v>0</v>
      </c>
      <c r="J79" s="322">
        <f>$F79*I79</f>
        <v>0</v>
      </c>
      <c r="K79" s="323">
        <f>J79/1000000</f>
        <v>0</v>
      </c>
      <c r="L79" s="321">
        <v>0</v>
      </c>
      <c r="M79" s="322">
        <v>0</v>
      </c>
      <c r="N79" s="322">
        <f>L79-M79</f>
        <v>0</v>
      </c>
      <c r="O79" s="322">
        <f>$F79*N79</f>
        <v>0</v>
      </c>
      <c r="P79" s="323">
        <f>O79/1000000</f>
        <v>0</v>
      </c>
      <c r="Q79" s="475"/>
    </row>
    <row r="80" spans="1:17" ht="15.75" customHeight="1">
      <c r="A80" s="262">
        <v>50</v>
      </c>
      <c r="B80" s="466" t="s">
        <v>60</v>
      </c>
      <c r="C80" s="316">
        <v>5295190</v>
      </c>
      <c r="D80" s="467" t="s">
        <v>12</v>
      </c>
      <c r="E80" s="307" t="s">
        <v>339</v>
      </c>
      <c r="F80" s="316">
        <v>100</v>
      </c>
      <c r="G80" s="321">
        <v>331</v>
      </c>
      <c r="H80" s="322">
        <v>291</v>
      </c>
      <c r="I80" s="322">
        <f t="shared" si="6"/>
        <v>40</v>
      </c>
      <c r="J80" s="322">
        <f t="shared" si="7"/>
        <v>4000</v>
      </c>
      <c r="K80" s="323">
        <f t="shared" si="8"/>
        <v>0.004</v>
      </c>
      <c r="L80" s="321">
        <v>19991</v>
      </c>
      <c r="M80" s="322">
        <v>17471</v>
      </c>
      <c r="N80" s="322">
        <f t="shared" si="9"/>
        <v>2520</v>
      </c>
      <c r="O80" s="322">
        <f t="shared" si="10"/>
        <v>252000</v>
      </c>
      <c r="P80" s="323">
        <f t="shared" si="11"/>
        <v>0.252</v>
      </c>
      <c r="Q80" s="444"/>
    </row>
    <row r="81" spans="1:17" ht="15.75" customHeight="1">
      <c r="A81" s="262">
        <v>51</v>
      </c>
      <c r="B81" s="466" t="s">
        <v>61</v>
      </c>
      <c r="C81" s="316">
        <v>4902529</v>
      </c>
      <c r="D81" s="467" t="s">
        <v>12</v>
      </c>
      <c r="E81" s="307" t="s">
        <v>339</v>
      </c>
      <c r="F81" s="484">
        <v>44.44</v>
      </c>
      <c r="G81" s="321">
        <v>989588</v>
      </c>
      <c r="H81" s="322">
        <v>989588</v>
      </c>
      <c r="I81" s="322">
        <f t="shared" si="6"/>
        <v>0</v>
      </c>
      <c r="J81" s="322">
        <f t="shared" si="7"/>
        <v>0</v>
      </c>
      <c r="K81" s="323">
        <f t="shared" si="8"/>
        <v>0</v>
      </c>
      <c r="L81" s="321">
        <v>297</v>
      </c>
      <c r="M81" s="322">
        <v>297</v>
      </c>
      <c r="N81" s="322">
        <f t="shared" si="9"/>
        <v>0</v>
      </c>
      <c r="O81" s="322">
        <f t="shared" si="10"/>
        <v>0</v>
      </c>
      <c r="P81" s="323">
        <f t="shared" si="11"/>
        <v>0</v>
      </c>
      <c r="Q81" s="475"/>
    </row>
    <row r="82" spans="1:17" ht="15.75" customHeight="1">
      <c r="A82" s="262"/>
      <c r="B82" s="285" t="s">
        <v>62</v>
      </c>
      <c r="C82" s="316"/>
      <c r="D82" s="331"/>
      <c r="E82" s="331"/>
      <c r="F82" s="316"/>
      <c r="G82" s="321"/>
      <c r="H82" s="322"/>
      <c r="I82" s="322"/>
      <c r="J82" s="322"/>
      <c r="K82" s="323"/>
      <c r="L82" s="321"/>
      <c r="M82" s="322"/>
      <c r="N82" s="322"/>
      <c r="O82" s="322"/>
      <c r="P82" s="323"/>
      <c r="Q82" s="444"/>
    </row>
    <row r="83" spans="1:17" ht="15.75" customHeight="1">
      <c r="A83" s="262">
        <v>52</v>
      </c>
      <c r="B83" s="466" t="s">
        <v>63</v>
      </c>
      <c r="C83" s="316">
        <v>4865088</v>
      </c>
      <c r="D83" s="467" t="s">
        <v>12</v>
      </c>
      <c r="E83" s="307" t="s">
        <v>339</v>
      </c>
      <c r="F83" s="316">
        <v>166.66</v>
      </c>
      <c r="G83" s="321">
        <v>1420</v>
      </c>
      <c r="H83" s="322">
        <v>1420</v>
      </c>
      <c r="I83" s="322">
        <f>G83-H83</f>
        <v>0</v>
      </c>
      <c r="J83" s="322">
        <f>$F83*I83</f>
        <v>0</v>
      </c>
      <c r="K83" s="323">
        <f>J83/1000000</f>
        <v>0</v>
      </c>
      <c r="L83" s="321">
        <v>3250</v>
      </c>
      <c r="M83" s="322">
        <v>2302</v>
      </c>
      <c r="N83" s="322">
        <f>L83-M83</f>
        <v>948</v>
      </c>
      <c r="O83" s="322">
        <f>$F83*N83</f>
        <v>157993.68</v>
      </c>
      <c r="P83" s="323">
        <f>O83/1000000</f>
        <v>0.15799368</v>
      </c>
      <c r="Q83" s="473"/>
    </row>
    <row r="84" spans="1:17" ht="15.75" customHeight="1">
      <c r="A84" s="262">
        <v>53</v>
      </c>
      <c r="B84" s="466" t="s">
        <v>64</v>
      </c>
      <c r="C84" s="316">
        <v>4902579</v>
      </c>
      <c r="D84" s="467" t="s">
        <v>12</v>
      </c>
      <c r="E84" s="307" t="s">
        <v>339</v>
      </c>
      <c r="F84" s="316">
        <v>500</v>
      </c>
      <c r="G84" s="321">
        <v>999832</v>
      </c>
      <c r="H84" s="322">
        <v>999832</v>
      </c>
      <c r="I84" s="322">
        <f>G84-H84</f>
        <v>0</v>
      </c>
      <c r="J84" s="322">
        <f>$F84*I84</f>
        <v>0</v>
      </c>
      <c r="K84" s="323">
        <f>J84/1000000</f>
        <v>0</v>
      </c>
      <c r="L84" s="321">
        <v>683</v>
      </c>
      <c r="M84" s="322">
        <v>545</v>
      </c>
      <c r="N84" s="322">
        <f>L84-M84</f>
        <v>138</v>
      </c>
      <c r="O84" s="322">
        <f>$F84*N84</f>
        <v>69000</v>
      </c>
      <c r="P84" s="323">
        <f>O84/1000000</f>
        <v>0.069</v>
      </c>
      <c r="Q84" s="444"/>
    </row>
    <row r="85" spans="1:17" ht="15.75" customHeight="1">
      <c r="A85" s="262">
        <v>54</v>
      </c>
      <c r="B85" s="466" t="s">
        <v>65</v>
      </c>
      <c r="C85" s="316">
        <v>4902585</v>
      </c>
      <c r="D85" s="467" t="s">
        <v>12</v>
      </c>
      <c r="E85" s="307" t="s">
        <v>339</v>
      </c>
      <c r="F85" s="484">
        <v>666.67</v>
      </c>
      <c r="G85" s="321">
        <v>1256</v>
      </c>
      <c r="H85" s="322">
        <v>1197</v>
      </c>
      <c r="I85" s="322">
        <f>G85-H85</f>
        <v>59</v>
      </c>
      <c r="J85" s="322">
        <f>$F85*I85</f>
        <v>39333.53</v>
      </c>
      <c r="K85" s="323">
        <f>J85/1000000</f>
        <v>0.03933353</v>
      </c>
      <c r="L85" s="321">
        <v>146</v>
      </c>
      <c r="M85" s="322">
        <v>146</v>
      </c>
      <c r="N85" s="322">
        <f>L85-M85</f>
        <v>0</v>
      </c>
      <c r="O85" s="322">
        <f>$F85*N85</f>
        <v>0</v>
      </c>
      <c r="P85" s="323">
        <f>O85/1000000</f>
        <v>0</v>
      </c>
      <c r="Q85" s="444"/>
    </row>
    <row r="86" spans="1:17" ht="15.75" customHeight="1">
      <c r="A86" s="262">
        <v>55</v>
      </c>
      <c r="B86" s="466" t="s">
        <v>66</v>
      </c>
      <c r="C86" s="316">
        <v>4865072</v>
      </c>
      <c r="D86" s="467" t="s">
        <v>12</v>
      </c>
      <c r="E86" s="307" t="s">
        <v>339</v>
      </c>
      <c r="F86" s="484">
        <v>666.6666666666666</v>
      </c>
      <c r="G86" s="321">
        <v>4163</v>
      </c>
      <c r="H86" s="322">
        <v>4081</v>
      </c>
      <c r="I86" s="322">
        <f>G86-H86</f>
        <v>82</v>
      </c>
      <c r="J86" s="322">
        <f>$F86*I86</f>
        <v>54666.666666666664</v>
      </c>
      <c r="K86" s="323">
        <f>J86/1000000</f>
        <v>0.05466666666666666</v>
      </c>
      <c r="L86" s="321">
        <v>1448</v>
      </c>
      <c r="M86" s="322">
        <v>1448</v>
      </c>
      <c r="N86" s="322">
        <f>L86-M86</f>
        <v>0</v>
      </c>
      <c r="O86" s="322">
        <f>$F86*N86</f>
        <v>0</v>
      </c>
      <c r="P86" s="323">
        <f>O86/1000000</f>
        <v>0</v>
      </c>
      <c r="Q86" s="444"/>
    </row>
    <row r="87" spans="2:17" ht="15.75" customHeight="1">
      <c r="B87" s="285" t="s">
        <v>68</v>
      </c>
      <c r="C87" s="316"/>
      <c r="D87" s="331"/>
      <c r="E87" s="331"/>
      <c r="F87" s="316"/>
      <c r="G87" s="321"/>
      <c r="H87" s="322"/>
      <c r="I87" s="322"/>
      <c r="J87" s="322"/>
      <c r="K87" s="323"/>
      <c r="L87" s="321"/>
      <c r="M87" s="322"/>
      <c r="N87" s="322"/>
      <c r="O87" s="322"/>
      <c r="P87" s="323"/>
      <c r="Q87" s="444"/>
    </row>
    <row r="88" spans="1:17" ht="15.75" customHeight="1">
      <c r="A88" s="262">
        <v>56</v>
      </c>
      <c r="B88" s="466" t="s">
        <v>61</v>
      </c>
      <c r="C88" s="316">
        <v>4902568</v>
      </c>
      <c r="D88" s="467" t="s">
        <v>12</v>
      </c>
      <c r="E88" s="307" t="s">
        <v>339</v>
      </c>
      <c r="F88" s="316">
        <v>100</v>
      </c>
      <c r="G88" s="321">
        <v>997493</v>
      </c>
      <c r="H88" s="322">
        <v>997470</v>
      </c>
      <c r="I88" s="322">
        <f>G88-H88</f>
        <v>23</v>
      </c>
      <c r="J88" s="322">
        <f>$F88*I88</f>
        <v>2300</v>
      </c>
      <c r="K88" s="323">
        <f>J88/1000000</f>
        <v>0.0023</v>
      </c>
      <c r="L88" s="321">
        <v>3286</v>
      </c>
      <c r="M88" s="322">
        <v>2317</v>
      </c>
      <c r="N88" s="322">
        <f>L88-M88</f>
        <v>969</v>
      </c>
      <c r="O88" s="322">
        <f>$F88*N88</f>
        <v>96900</v>
      </c>
      <c r="P88" s="323">
        <f>O88/1000000</f>
        <v>0.0969</v>
      </c>
      <c r="Q88" s="455"/>
    </row>
    <row r="89" spans="1:17" ht="15.75" customHeight="1">
      <c r="A89" s="262">
        <v>57</v>
      </c>
      <c r="B89" s="466" t="s">
        <v>69</v>
      </c>
      <c r="C89" s="316">
        <v>4902549</v>
      </c>
      <c r="D89" s="467" t="s">
        <v>12</v>
      </c>
      <c r="E89" s="307" t="s">
        <v>339</v>
      </c>
      <c r="F89" s="316">
        <v>100</v>
      </c>
      <c r="G89" s="321">
        <v>999748</v>
      </c>
      <c r="H89" s="322">
        <v>999748</v>
      </c>
      <c r="I89" s="322">
        <f>G89-H89</f>
        <v>0</v>
      </c>
      <c r="J89" s="322">
        <f>$F89*I89</f>
        <v>0</v>
      </c>
      <c r="K89" s="323">
        <f>J89/1000000</f>
        <v>0</v>
      </c>
      <c r="L89" s="321">
        <v>999983</v>
      </c>
      <c r="M89" s="322">
        <v>999983</v>
      </c>
      <c r="N89" s="322">
        <f>L89-M89</f>
        <v>0</v>
      </c>
      <c r="O89" s="322">
        <f>$F89*N89</f>
        <v>0</v>
      </c>
      <c r="P89" s="323">
        <f>O89/1000000</f>
        <v>0</v>
      </c>
      <c r="Q89" s="455"/>
    </row>
    <row r="90" spans="1:17" ht="15.75" customHeight="1">
      <c r="A90" s="262">
        <v>58</v>
      </c>
      <c r="B90" s="466" t="s">
        <v>81</v>
      </c>
      <c r="C90" s="316">
        <v>4902527</v>
      </c>
      <c r="D90" s="467" t="s">
        <v>12</v>
      </c>
      <c r="E90" s="307" t="s">
        <v>339</v>
      </c>
      <c r="F90" s="316">
        <v>100</v>
      </c>
      <c r="G90" s="321">
        <v>225</v>
      </c>
      <c r="H90" s="322">
        <v>225</v>
      </c>
      <c r="I90" s="322">
        <f>G90-H90</f>
        <v>0</v>
      </c>
      <c r="J90" s="322">
        <f>$F90*I90</f>
        <v>0</v>
      </c>
      <c r="K90" s="323">
        <f>J90/1000000</f>
        <v>0</v>
      </c>
      <c r="L90" s="321">
        <v>999991</v>
      </c>
      <c r="M90" s="322">
        <v>999991</v>
      </c>
      <c r="N90" s="322">
        <f>L90-M90</f>
        <v>0</v>
      </c>
      <c r="O90" s="322">
        <f>$F90*N90</f>
        <v>0</v>
      </c>
      <c r="P90" s="323">
        <f>O90/1000000</f>
        <v>0</v>
      </c>
      <c r="Q90" s="444"/>
    </row>
    <row r="91" spans="1:17" ht="15.75" customHeight="1">
      <c r="A91" s="263">
        <v>59</v>
      </c>
      <c r="B91" s="466" t="s">
        <v>70</v>
      </c>
      <c r="C91" s="316">
        <v>4902538</v>
      </c>
      <c r="D91" s="467" t="s">
        <v>12</v>
      </c>
      <c r="E91" s="307" t="s">
        <v>339</v>
      </c>
      <c r="F91" s="316">
        <v>100</v>
      </c>
      <c r="G91" s="321">
        <v>999762</v>
      </c>
      <c r="H91" s="322">
        <v>999762</v>
      </c>
      <c r="I91" s="322">
        <f>G91-H91</f>
        <v>0</v>
      </c>
      <c r="J91" s="322">
        <f>$F91*I91</f>
        <v>0</v>
      </c>
      <c r="K91" s="323">
        <f>J91/1000000</f>
        <v>0</v>
      </c>
      <c r="L91" s="321">
        <v>999987</v>
      </c>
      <c r="M91" s="322">
        <v>999987</v>
      </c>
      <c r="N91" s="322">
        <f>L91-M91</f>
        <v>0</v>
      </c>
      <c r="O91" s="322">
        <f>$F91*N91</f>
        <v>0</v>
      </c>
      <c r="P91" s="323">
        <f>O91/1000000</f>
        <v>0</v>
      </c>
      <c r="Q91" s="444"/>
    </row>
    <row r="92" spans="2:17" ht="15.75" customHeight="1">
      <c r="B92" s="285" t="s">
        <v>71</v>
      </c>
      <c r="C92" s="316"/>
      <c r="D92" s="331"/>
      <c r="E92" s="331"/>
      <c r="F92" s="316"/>
      <c r="G92" s="321"/>
      <c r="H92" s="322"/>
      <c r="I92" s="322"/>
      <c r="J92" s="322"/>
      <c r="K92" s="323"/>
      <c r="L92" s="321"/>
      <c r="M92" s="322"/>
      <c r="N92" s="322"/>
      <c r="O92" s="322"/>
      <c r="P92" s="323"/>
      <c r="Q92" s="444"/>
    </row>
    <row r="93" spans="1:17" ht="15.75" customHeight="1">
      <c r="A93" s="262">
        <v>60</v>
      </c>
      <c r="B93" s="466" t="s">
        <v>72</v>
      </c>
      <c r="C93" s="316">
        <v>4902540</v>
      </c>
      <c r="D93" s="467" t="s">
        <v>12</v>
      </c>
      <c r="E93" s="307" t="s">
        <v>339</v>
      </c>
      <c r="F93" s="316">
        <v>100</v>
      </c>
      <c r="G93" s="321">
        <v>3604</v>
      </c>
      <c r="H93" s="322">
        <v>3079</v>
      </c>
      <c r="I93" s="322">
        <f>G93-H93</f>
        <v>525</v>
      </c>
      <c r="J93" s="322">
        <f>$F93*I93</f>
        <v>52500</v>
      </c>
      <c r="K93" s="323">
        <f>J93/1000000</f>
        <v>0.0525</v>
      </c>
      <c r="L93" s="321">
        <v>10771</v>
      </c>
      <c r="M93" s="322">
        <v>10531</v>
      </c>
      <c r="N93" s="322">
        <f>L93-M93</f>
        <v>240</v>
      </c>
      <c r="O93" s="322">
        <f>$F93*N93</f>
        <v>24000</v>
      </c>
      <c r="P93" s="323">
        <f>O93/1000000</f>
        <v>0.024</v>
      </c>
      <c r="Q93" s="455"/>
    </row>
    <row r="94" spans="1:17" ht="15.75" customHeight="1">
      <c r="A94" s="446">
        <v>61</v>
      </c>
      <c r="B94" s="466" t="s">
        <v>73</v>
      </c>
      <c r="C94" s="316">
        <v>4902520</v>
      </c>
      <c r="D94" s="467" t="s">
        <v>12</v>
      </c>
      <c r="E94" s="307" t="s">
        <v>339</v>
      </c>
      <c r="F94" s="316">
        <v>100</v>
      </c>
      <c r="G94" s="321">
        <v>3415</v>
      </c>
      <c r="H94" s="322">
        <v>3383</v>
      </c>
      <c r="I94" s="322">
        <f>G94-H94</f>
        <v>32</v>
      </c>
      <c r="J94" s="322">
        <f>$F94*I94</f>
        <v>3200</v>
      </c>
      <c r="K94" s="323">
        <f>J94/1000000</f>
        <v>0.0032</v>
      </c>
      <c r="L94" s="321">
        <v>338</v>
      </c>
      <c r="M94" s="322">
        <v>321</v>
      </c>
      <c r="N94" s="322">
        <f>L94-M94</f>
        <v>17</v>
      </c>
      <c r="O94" s="322">
        <f>$F94*N94</f>
        <v>1700</v>
      </c>
      <c r="P94" s="323">
        <f>O94/1000000</f>
        <v>0.0017</v>
      </c>
      <c r="Q94" s="444"/>
    </row>
    <row r="95" spans="1:17" ht="15.75" customHeight="1">
      <c r="A95" s="262">
        <v>62</v>
      </c>
      <c r="B95" s="466" t="s">
        <v>74</v>
      </c>
      <c r="C95" s="316">
        <v>4902536</v>
      </c>
      <c r="D95" s="467" t="s">
        <v>12</v>
      </c>
      <c r="E95" s="307" t="s">
        <v>339</v>
      </c>
      <c r="F95" s="316">
        <v>100</v>
      </c>
      <c r="G95" s="321">
        <v>18448</v>
      </c>
      <c r="H95" s="322">
        <v>18099</v>
      </c>
      <c r="I95" s="322">
        <f>G95-H95</f>
        <v>349</v>
      </c>
      <c r="J95" s="322">
        <f>$F95*I95</f>
        <v>34900</v>
      </c>
      <c r="K95" s="323">
        <f>J95/1000000</f>
        <v>0.0349</v>
      </c>
      <c r="L95" s="321">
        <v>5927</v>
      </c>
      <c r="M95" s="322">
        <v>5702</v>
      </c>
      <c r="N95" s="322">
        <f>L95-M95</f>
        <v>225</v>
      </c>
      <c r="O95" s="322">
        <f>$F95*N95</f>
        <v>22500</v>
      </c>
      <c r="P95" s="323">
        <f>O95/1000000</f>
        <v>0.0225</v>
      </c>
      <c r="Q95" s="455"/>
    </row>
    <row r="96" spans="1:17" ht="15.75" customHeight="1">
      <c r="A96" s="446"/>
      <c r="B96" s="285" t="s">
        <v>31</v>
      </c>
      <c r="C96" s="316"/>
      <c r="D96" s="331"/>
      <c r="E96" s="331"/>
      <c r="F96" s="316"/>
      <c r="G96" s="321"/>
      <c r="H96" s="322"/>
      <c r="I96" s="322"/>
      <c r="J96" s="322"/>
      <c r="K96" s="323"/>
      <c r="L96" s="321"/>
      <c r="M96" s="322"/>
      <c r="N96" s="322"/>
      <c r="O96" s="322"/>
      <c r="P96" s="323"/>
      <c r="Q96" s="444"/>
    </row>
    <row r="97" spans="1:17" ht="15.75" customHeight="1">
      <c r="A97" s="446">
        <v>63</v>
      </c>
      <c r="B97" s="466" t="s">
        <v>67</v>
      </c>
      <c r="C97" s="316">
        <v>4864797</v>
      </c>
      <c r="D97" s="467" t="s">
        <v>12</v>
      </c>
      <c r="E97" s="307" t="s">
        <v>339</v>
      </c>
      <c r="F97" s="316">
        <v>100</v>
      </c>
      <c r="G97" s="321">
        <v>21616</v>
      </c>
      <c r="H97" s="322">
        <v>20734</v>
      </c>
      <c r="I97" s="322">
        <f>G97-H97</f>
        <v>882</v>
      </c>
      <c r="J97" s="322">
        <f>$F97*I97</f>
        <v>88200</v>
      </c>
      <c r="K97" s="323">
        <f>J97/1000000</f>
        <v>0.0882</v>
      </c>
      <c r="L97" s="321">
        <v>1826</v>
      </c>
      <c r="M97" s="322">
        <v>1786</v>
      </c>
      <c r="N97" s="322">
        <f>L97-M97</f>
        <v>40</v>
      </c>
      <c r="O97" s="322">
        <f>$F97*N97</f>
        <v>4000</v>
      </c>
      <c r="P97" s="323">
        <f>O97/1000000</f>
        <v>0.004</v>
      </c>
      <c r="Q97" s="444"/>
    </row>
    <row r="98" spans="1:17" ht="15.75" customHeight="1">
      <c r="A98" s="447">
        <v>64</v>
      </c>
      <c r="B98" s="466" t="s">
        <v>237</v>
      </c>
      <c r="C98" s="316">
        <v>4865086</v>
      </c>
      <c r="D98" s="467" t="s">
        <v>12</v>
      </c>
      <c r="E98" s="307" t="s">
        <v>339</v>
      </c>
      <c r="F98" s="316">
        <v>100</v>
      </c>
      <c r="G98" s="321">
        <v>25442</v>
      </c>
      <c r="H98" s="322">
        <v>25429</v>
      </c>
      <c r="I98" s="322">
        <f>G98-H98</f>
        <v>13</v>
      </c>
      <c r="J98" s="322">
        <f>$F98*I98</f>
        <v>1300</v>
      </c>
      <c r="K98" s="323">
        <f>J98/1000000</f>
        <v>0.0013</v>
      </c>
      <c r="L98" s="321">
        <v>51406</v>
      </c>
      <c r="M98" s="322">
        <v>51344</v>
      </c>
      <c r="N98" s="322">
        <f>L98-M98</f>
        <v>62</v>
      </c>
      <c r="O98" s="322">
        <f>$F98*N98</f>
        <v>6200</v>
      </c>
      <c r="P98" s="323">
        <f>O98/1000000</f>
        <v>0.0062</v>
      </c>
      <c r="Q98" s="444"/>
    </row>
    <row r="99" spans="1:17" ht="15.75" customHeight="1">
      <c r="A99" s="447">
        <v>65</v>
      </c>
      <c r="B99" s="466" t="s">
        <v>79</v>
      </c>
      <c r="C99" s="316">
        <v>4902528</v>
      </c>
      <c r="D99" s="467" t="s">
        <v>12</v>
      </c>
      <c r="E99" s="307" t="s">
        <v>339</v>
      </c>
      <c r="F99" s="316">
        <v>-300</v>
      </c>
      <c r="G99" s="321">
        <v>15</v>
      </c>
      <c r="H99" s="322">
        <v>15</v>
      </c>
      <c r="I99" s="322">
        <f>G99-H99</f>
        <v>0</v>
      </c>
      <c r="J99" s="322">
        <f>$F99*I99</f>
        <v>0</v>
      </c>
      <c r="K99" s="323">
        <f>J99/1000000</f>
        <v>0</v>
      </c>
      <c r="L99" s="321">
        <v>302</v>
      </c>
      <c r="M99" s="322">
        <v>302</v>
      </c>
      <c r="N99" s="322">
        <f>L99-M99</f>
        <v>0</v>
      </c>
      <c r="O99" s="322">
        <f>$F99*N99</f>
        <v>0</v>
      </c>
      <c r="P99" s="323">
        <f>O99/1000000</f>
        <v>0</v>
      </c>
      <c r="Q99" s="455"/>
    </row>
    <row r="100" spans="2:17" ht="15.75" customHeight="1">
      <c r="B100" s="326" t="s">
        <v>75</v>
      </c>
      <c r="C100" s="315"/>
      <c r="D100" s="328"/>
      <c r="E100" s="328"/>
      <c r="F100" s="315"/>
      <c r="G100" s="321"/>
      <c r="H100" s="322"/>
      <c r="I100" s="322"/>
      <c r="J100" s="322"/>
      <c r="K100" s="323"/>
      <c r="L100" s="321"/>
      <c r="M100" s="322"/>
      <c r="N100" s="322"/>
      <c r="O100" s="322"/>
      <c r="P100" s="323"/>
      <c r="Q100" s="444"/>
    </row>
    <row r="101" spans="1:17" ht="16.5">
      <c r="A101" s="447">
        <v>66</v>
      </c>
      <c r="B101" s="750" t="s">
        <v>76</v>
      </c>
      <c r="C101" s="315">
        <v>4902577</v>
      </c>
      <c r="D101" s="328" t="s">
        <v>12</v>
      </c>
      <c r="E101" s="307" t="s">
        <v>339</v>
      </c>
      <c r="F101" s="315">
        <v>-400</v>
      </c>
      <c r="G101" s="321">
        <v>995611</v>
      </c>
      <c r="H101" s="263">
        <v>995611</v>
      </c>
      <c r="I101" s="322">
        <f>G101-H101</f>
        <v>0</v>
      </c>
      <c r="J101" s="322">
        <f>$F101*I101</f>
        <v>0</v>
      </c>
      <c r="K101" s="323">
        <f>J101/1000000</f>
        <v>0</v>
      </c>
      <c r="L101" s="321">
        <v>86</v>
      </c>
      <c r="M101" s="263">
        <v>86</v>
      </c>
      <c r="N101" s="322">
        <f>L101-M101</f>
        <v>0</v>
      </c>
      <c r="O101" s="322">
        <f>$F101*N101</f>
        <v>0</v>
      </c>
      <c r="P101" s="323">
        <f>O101/1000000</f>
        <v>0</v>
      </c>
      <c r="Q101" s="751"/>
    </row>
    <row r="102" spans="1:17" ht="16.5">
      <c r="A102" s="447">
        <v>67</v>
      </c>
      <c r="B102" s="750" t="s">
        <v>77</v>
      </c>
      <c r="C102" s="315">
        <v>4902525</v>
      </c>
      <c r="D102" s="328" t="s">
        <v>12</v>
      </c>
      <c r="E102" s="307" t="s">
        <v>339</v>
      </c>
      <c r="F102" s="315">
        <v>400</v>
      </c>
      <c r="G102" s="321">
        <v>999989</v>
      </c>
      <c r="H102" s="263">
        <v>999989</v>
      </c>
      <c r="I102" s="322">
        <f>G102-H102</f>
        <v>0</v>
      </c>
      <c r="J102" s="322">
        <f>$F102*I102</f>
        <v>0</v>
      </c>
      <c r="K102" s="323">
        <f>J102/1000000</f>
        <v>0</v>
      </c>
      <c r="L102" s="321">
        <v>999705</v>
      </c>
      <c r="M102" s="263">
        <v>999705</v>
      </c>
      <c r="N102" s="322">
        <f>L102-M102</f>
        <v>0</v>
      </c>
      <c r="O102" s="322">
        <f>$F102*N102</f>
        <v>0</v>
      </c>
      <c r="P102" s="323">
        <f>O102/1000000</f>
        <v>0</v>
      </c>
      <c r="Q102" s="455"/>
    </row>
    <row r="103" spans="2:17" ht="16.5">
      <c r="B103" s="285" t="s">
        <v>375</v>
      </c>
      <c r="C103" s="315"/>
      <c r="D103" s="328"/>
      <c r="E103" s="307"/>
      <c r="F103" s="315"/>
      <c r="G103" s="321"/>
      <c r="H103" s="263"/>
      <c r="I103" s="322"/>
      <c r="J103" s="322"/>
      <c r="K103" s="323"/>
      <c r="L103" s="321"/>
      <c r="M103" s="263"/>
      <c r="N103" s="322"/>
      <c r="O103" s="322"/>
      <c r="P103" s="323"/>
      <c r="Q103" s="444"/>
    </row>
    <row r="104" spans="1:17" ht="18">
      <c r="A104" s="447">
        <v>68</v>
      </c>
      <c r="B104" s="466" t="s">
        <v>381</v>
      </c>
      <c r="C104" s="293">
        <v>4864983</v>
      </c>
      <c r="D104" s="118" t="s">
        <v>12</v>
      </c>
      <c r="E104" s="90" t="s">
        <v>339</v>
      </c>
      <c r="F104" s="393">
        <v>800</v>
      </c>
      <c r="G104" s="321">
        <v>996341</v>
      </c>
      <c r="H104" s="263">
        <v>996673</v>
      </c>
      <c r="I104" s="302">
        <f>G104-H104</f>
        <v>-332</v>
      </c>
      <c r="J104" s="302">
        <f>$F104*I104</f>
        <v>-265600</v>
      </c>
      <c r="K104" s="302">
        <f>J104/1000000</f>
        <v>-0.2656</v>
      </c>
      <c r="L104" s="321">
        <v>999980</v>
      </c>
      <c r="M104" s="263">
        <v>999998</v>
      </c>
      <c r="N104" s="302">
        <f>L104-M104</f>
        <v>-18</v>
      </c>
      <c r="O104" s="302">
        <f>$F104*N104</f>
        <v>-14400</v>
      </c>
      <c r="P104" s="302">
        <f>O104/1000000</f>
        <v>-0.0144</v>
      </c>
      <c r="Q104" s="444"/>
    </row>
    <row r="105" spans="1:17" ht="18">
      <c r="A105" s="447">
        <v>69</v>
      </c>
      <c r="B105" s="466" t="s">
        <v>391</v>
      </c>
      <c r="C105" s="293">
        <v>4864950</v>
      </c>
      <c r="D105" s="118" t="s">
        <v>12</v>
      </c>
      <c r="E105" s="90" t="s">
        <v>339</v>
      </c>
      <c r="F105" s="393">
        <v>2000</v>
      </c>
      <c r="G105" s="321">
        <v>8</v>
      </c>
      <c r="H105" s="263">
        <v>36</v>
      </c>
      <c r="I105" s="302">
        <f>G105-H105</f>
        <v>-28</v>
      </c>
      <c r="J105" s="302">
        <f>$F105*I105</f>
        <v>-56000</v>
      </c>
      <c r="K105" s="302">
        <f>J105/1000000</f>
        <v>-0.056</v>
      </c>
      <c r="L105" s="321">
        <v>1096</v>
      </c>
      <c r="M105" s="263">
        <v>1096</v>
      </c>
      <c r="N105" s="302">
        <f>L105-M105</f>
        <v>0</v>
      </c>
      <c r="O105" s="302">
        <f>$F105*N105</f>
        <v>0</v>
      </c>
      <c r="P105" s="302">
        <f>O105/1000000</f>
        <v>0</v>
      </c>
      <c r="Q105" s="444"/>
    </row>
    <row r="106" spans="2:17" ht="18">
      <c r="B106" s="285" t="s">
        <v>405</v>
      </c>
      <c r="C106" s="293"/>
      <c r="D106" s="118"/>
      <c r="E106" s="90"/>
      <c r="F106" s="315"/>
      <c r="G106" s="321"/>
      <c r="H106" s="322"/>
      <c r="I106" s="302"/>
      <c r="J106" s="302"/>
      <c r="K106" s="302"/>
      <c r="L106" s="321"/>
      <c r="M106" s="322"/>
      <c r="N106" s="302"/>
      <c r="O106" s="302"/>
      <c r="P106" s="302"/>
      <c r="Q106" s="444"/>
    </row>
    <row r="107" spans="1:17" ht="18">
      <c r="A107" s="447">
        <v>70</v>
      </c>
      <c r="B107" s="466" t="s">
        <v>406</v>
      </c>
      <c r="C107" s="293">
        <v>4864810</v>
      </c>
      <c r="D107" s="118" t="s">
        <v>12</v>
      </c>
      <c r="E107" s="90" t="s">
        <v>339</v>
      </c>
      <c r="F107" s="393">
        <v>100</v>
      </c>
      <c r="G107" s="321">
        <v>995311</v>
      </c>
      <c r="H107" s="322">
        <v>995101</v>
      </c>
      <c r="I107" s="322">
        <f>G107-H107</f>
        <v>210</v>
      </c>
      <c r="J107" s="322">
        <f>$F107*I107</f>
        <v>21000</v>
      </c>
      <c r="K107" s="323">
        <f>J107/1000000</f>
        <v>0.021</v>
      </c>
      <c r="L107" s="321">
        <v>999953</v>
      </c>
      <c r="M107" s="322">
        <v>999800</v>
      </c>
      <c r="N107" s="322">
        <f>L107-M107</f>
        <v>153</v>
      </c>
      <c r="O107" s="322">
        <f>$F107*N107</f>
        <v>15300</v>
      </c>
      <c r="P107" s="323">
        <f>O107/1000000</f>
        <v>0.0153</v>
      </c>
      <c r="Q107" s="444"/>
    </row>
    <row r="108" spans="1:17" s="479" customFormat="1" ht="18">
      <c r="A108" s="345">
        <v>71</v>
      </c>
      <c r="B108" s="702" t="s">
        <v>407</v>
      </c>
      <c r="C108" s="293">
        <v>4864901</v>
      </c>
      <c r="D108" s="118" t="s">
        <v>12</v>
      </c>
      <c r="E108" s="90" t="s">
        <v>339</v>
      </c>
      <c r="F108" s="315">
        <v>250</v>
      </c>
      <c r="G108" s="321">
        <v>998865</v>
      </c>
      <c r="H108" s="322">
        <v>998975</v>
      </c>
      <c r="I108" s="302">
        <f>G108-H108</f>
        <v>-110</v>
      </c>
      <c r="J108" s="302">
        <f>$F108*I108</f>
        <v>-27500</v>
      </c>
      <c r="K108" s="302">
        <f>J108/1000000</f>
        <v>-0.0275</v>
      </c>
      <c r="L108" s="321">
        <v>211</v>
      </c>
      <c r="M108" s="322">
        <v>193</v>
      </c>
      <c r="N108" s="302">
        <f>L108-M108</f>
        <v>18</v>
      </c>
      <c r="O108" s="302">
        <f>$F108*N108</f>
        <v>4500</v>
      </c>
      <c r="P108" s="302">
        <f>O108/1000000</f>
        <v>0.0045</v>
      </c>
      <c r="Q108" s="444"/>
    </row>
    <row r="109" spans="1:17" s="479" customFormat="1" ht="18">
      <c r="A109" s="345"/>
      <c r="B109" s="327" t="s">
        <v>446</v>
      </c>
      <c r="C109" s="293"/>
      <c r="D109" s="118"/>
      <c r="E109" s="90"/>
      <c r="F109" s="315"/>
      <c r="G109" s="321"/>
      <c r="H109" s="322"/>
      <c r="I109" s="302"/>
      <c r="J109" s="302"/>
      <c r="K109" s="302"/>
      <c r="L109" s="321"/>
      <c r="M109" s="322"/>
      <c r="N109" s="302"/>
      <c r="O109" s="302"/>
      <c r="P109" s="302"/>
      <c r="Q109" s="444"/>
    </row>
    <row r="110" spans="1:17" s="479" customFormat="1" ht="18">
      <c r="A110" s="345">
        <v>72</v>
      </c>
      <c r="B110" s="702" t="s">
        <v>452</v>
      </c>
      <c r="C110" s="293">
        <v>4864960</v>
      </c>
      <c r="D110" s="118" t="s">
        <v>12</v>
      </c>
      <c r="E110" s="90" t="s">
        <v>339</v>
      </c>
      <c r="F110" s="315">
        <v>1000</v>
      </c>
      <c r="G110" s="321">
        <v>998725</v>
      </c>
      <c r="H110" s="322">
        <v>998291</v>
      </c>
      <c r="I110" s="322">
        <f>G110-H110</f>
        <v>434</v>
      </c>
      <c r="J110" s="322">
        <f>$F110*I110</f>
        <v>434000</v>
      </c>
      <c r="K110" s="323">
        <f>J110/1000000</f>
        <v>0.434</v>
      </c>
      <c r="L110" s="321">
        <v>1434</v>
      </c>
      <c r="M110" s="322">
        <v>1434</v>
      </c>
      <c r="N110" s="322">
        <f>L110-M110</f>
        <v>0</v>
      </c>
      <c r="O110" s="322">
        <f>$F110*N110</f>
        <v>0</v>
      </c>
      <c r="P110" s="323">
        <f>O110/1000000</f>
        <v>0</v>
      </c>
      <c r="Q110" s="444"/>
    </row>
    <row r="111" spans="1:17" ht="18">
      <c r="A111" s="345">
        <v>73</v>
      </c>
      <c r="B111" s="702" t="s">
        <v>453</v>
      </c>
      <c r="C111" s="293">
        <v>5128441</v>
      </c>
      <c r="D111" s="118" t="s">
        <v>12</v>
      </c>
      <c r="E111" s="90" t="s">
        <v>339</v>
      </c>
      <c r="F111" s="538">
        <v>750</v>
      </c>
      <c r="G111" s="321">
        <v>139</v>
      </c>
      <c r="H111" s="322">
        <v>97</v>
      </c>
      <c r="I111" s="322">
        <f>G111-H111</f>
        <v>42</v>
      </c>
      <c r="J111" s="322">
        <f>$F111*I111</f>
        <v>31500</v>
      </c>
      <c r="K111" s="323">
        <f>J111/1000000</f>
        <v>0.0315</v>
      </c>
      <c r="L111" s="321">
        <v>495</v>
      </c>
      <c r="M111" s="322">
        <v>177</v>
      </c>
      <c r="N111" s="322">
        <f>L111-M111</f>
        <v>318</v>
      </c>
      <c r="O111" s="322">
        <f>$F111*N111</f>
        <v>238500</v>
      </c>
      <c r="P111" s="323">
        <f>O111/1000000</f>
        <v>0.2385</v>
      </c>
      <c r="Q111" s="444"/>
    </row>
    <row r="112" spans="2:17" s="482" customFormat="1" ht="15.75" thickBot="1">
      <c r="B112" s="740"/>
      <c r="G112" s="442"/>
      <c r="H112" s="739"/>
      <c r="I112" s="739"/>
      <c r="J112" s="739"/>
      <c r="K112" s="739"/>
      <c r="L112" s="442"/>
      <c r="M112" s="739"/>
      <c r="N112" s="739"/>
      <c r="O112" s="739"/>
      <c r="P112" s="739"/>
      <c r="Q112" s="548"/>
    </row>
    <row r="113" spans="2:16" ht="18.75" thickTop="1">
      <c r="B113" s="145" t="s">
        <v>236</v>
      </c>
      <c r="G113" s="538"/>
      <c r="H113" s="538"/>
      <c r="I113" s="538"/>
      <c r="J113" s="538"/>
      <c r="K113" s="410">
        <f>SUM(K7:K112)</f>
        <v>-7.681539133333327</v>
      </c>
      <c r="L113" s="538"/>
      <c r="M113" s="538"/>
      <c r="N113" s="538"/>
      <c r="O113" s="538"/>
      <c r="P113" s="410">
        <f>SUM(P7:P112)</f>
        <v>1.0057456799999998</v>
      </c>
    </row>
    <row r="114" spans="2:16" ht="12.75">
      <c r="B114" s="14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</row>
    <row r="115" spans="2:16" ht="12.75">
      <c r="B115" s="14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</row>
    <row r="116" spans="2:16" ht="12.75">
      <c r="B116" s="14"/>
      <c r="G116" s="538"/>
      <c r="H116" s="538"/>
      <c r="I116" s="538"/>
      <c r="J116" s="538"/>
      <c r="K116" s="538"/>
      <c r="L116" s="538"/>
      <c r="M116" s="538"/>
      <c r="N116" s="538"/>
      <c r="O116" s="538"/>
      <c r="P116" s="538"/>
    </row>
    <row r="117" spans="2:16" ht="12.75">
      <c r="B117" s="14"/>
      <c r="G117" s="538"/>
      <c r="H117" s="538"/>
      <c r="I117" s="538"/>
      <c r="J117" s="538"/>
      <c r="K117" s="538"/>
      <c r="L117" s="538"/>
      <c r="M117" s="538"/>
      <c r="N117" s="538"/>
      <c r="O117" s="538"/>
      <c r="P117" s="538"/>
    </row>
    <row r="118" spans="2:16" ht="12.75">
      <c r="B118" s="14"/>
      <c r="G118" s="538"/>
      <c r="H118" s="538"/>
      <c r="I118" s="538"/>
      <c r="J118" s="538"/>
      <c r="K118" s="538"/>
      <c r="L118" s="538"/>
      <c r="M118" s="538"/>
      <c r="N118" s="538"/>
      <c r="O118" s="538"/>
      <c r="P118" s="538"/>
    </row>
    <row r="119" spans="1:16" ht="15.75">
      <c r="A119" s="13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</row>
    <row r="120" spans="1:17" ht="24" thickBot="1">
      <c r="A120" s="175" t="s">
        <v>235</v>
      </c>
      <c r="G120" s="479"/>
      <c r="H120" s="479"/>
      <c r="I120" s="76" t="s">
        <v>387</v>
      </c>
      <c r="J120" s="479"/>
      <c r="K120" s="479"/>
      <c r="L120" s="479"/>
      <c r="M120" s="479"/>
      <c r="N120" s="76" t="s">
        <v>388</v>
      </c>
      <c r="O120" s="479"/>
      <c r="P120" s="479"/>
      <c r="Q120" s="539" t="str">
        <f>Q1</f>
        <v>MAY-2018</v>
      </c>
    </row>
    <row r="121" spans="1:17" ht="39.75" thickBot="1" thickTop="1">
      <c r="A121" s="529" t="s">
        <v>8</v>
      </c>
      <c r="B121" s="502" t="s">
        <v>9</v>
      </c>
      <c r="C121" s="503" t="s">
        <v>1</v>
      </c>
      <c r="D121" s="503" t="s">
        <v>2</v>
      </c>
      <c r="E121" s="503" t="s">
        <v>3</v>
      </c>
      <c r="F121" s="503" t="s">
        <v>10</v>
      </c>
      <c r="G121" s="501" t="str">
        <f>G5</f>
        <v>FINAL READING 31/05/2018</v>
      </c>
      <c r="H121" s="503" t="str">
        <f>H5</f>
        <v>INTIAL READING 01/05/2018</v>
      </c>
      <c r="I121" s="503" t="s">
        <v>4</v>
      </c>
      <c r="J121" s="503" t="s">
        <v>5</v>
      </c>
      <c r="K121" s="530" t="s">
        <v>6</v>
      </c>
      <c r="L121" s="501" t="str">
        <f>G5</f>
        <v>FINAL READING 31/05/2018</v>
      </c>
      <c r="M121" s="503" t="str">
        <f>H5</f>
        <v>INTIAL READING 01/05/2018</v>
      </c>
      <c r="N121" s="503" t="s">
        <v>4</v>
      </c>
      <c r="O121" s="503" t="s">
        <v>5</v>
      </c>
      <c r="P121" s="530" t="s">
        <v>6</v>
      </c>
      <c r="Q121" s="530" t="s">
        <v>302</v>
      </c>
    </row>
    <row r="122" spans="1:16" ht="8.25" customHeight="1" thickBot="1" thickTop="1">
      <c r="A122" s="12"/>
      <c r="B122" s="11"/>
      <c r="C122" s="10"/>
      <c r="D122" s="10"/>
      <c r="E122" s="10"/>
      <c r="F122" s="10"/>
      <c r="G122" s="538"/>
      <c r="H122" s="538"/>
      <c r="I122" s="538"/>
      <c r="J122" s="538"/>
      <c r="K122" s="538"/>
      <c r="L122" s="538"/>
      <c r="M122" s="538"/>
      <c r="N122" s="538"/>
      <c r="O122" s="538"/>
      <c r="P122" s="538"/>
    </row>
    <row r="123" spans="1:17" ht="15.75" customHeight="1" thickTop="1">
      <c r="A123" s="317"/>
      <c r="B123" s="318" t="s">
        <v>26</v>
      </c>
      <c r="C123" s="305"/>
      <c r="D123" s="299"/>
      <c r="E123" s="299"/>
      <c r="F123" s="299"/>
      <c r="G123" s="540"/>
      <c r="H123" s="541"/>
      <c r="I123" s="541"/>
      <c r="J123" s="541"/>
      <c r="K123" s="542"/>
      <c r="L123" s="540"/>
      <c r="M123" s="541"/>
      <c r="N123" s="541"/>
      <c r="O123" s="541"/>
      <c r="P123" s="542"/>
      <c r="Q123" s="537"/>
    </row>
    <row r="124" spans="1:17" ht="15.75" customHeight="1">
      <c r="A124" s="304">
        <v>1</v>
      </c>
      <c r="B124" s="325" t="s">
        <v>78</v>
      </c>
      <c r="C124" s="315">
        <v>5295192</v>
      </c>
      <c r="D124" s="307" t="s">
        <v>12</v>
      </c>
      <c r="E124" s="307" t="s">
        <v>339</v>
      </c>
      <c r="F124" s="315">
        <v>-100</v>
      </c>
      <c r="G124" s="321">
        <v>10693</v>
      </c>
      <c r="H124" s="322">
        <v>10693</v>
      </c>
      <c r="I124" s="322">
        <f>G124-H124</f>
        <v>0</v>
      </c>
      <c r="J124" s="322">
        <f>$F124*I124</f>
        <v>0</v>
      </c>
      <c r="K124" s="323">
        <f>J124/1000000</f>
        <v>0</v>
      </c>
      <c r="L124" s="321">
        <v>83832</v>
      </c>
      <c r="M124" s="322">
        <v>83832</v>
      </c>
      <c r="N124" s="322">
        <f>L124-M124</f>
        <v>0</v>
      </c>
      <c r="O124" s="322">
        <f>$F124*N124</f>
        <v>0</v>
      </c>
      <c r="P124" s="323">
        <f>O124/1000000</f>
        <v>0</v>
      </c>
      <c r="Q124" s="455"/>
    </row>
    <row r="125" spans="1:17" ht="15.75" customHeight="1">
      <c r="A125" s="304"/>
      <c r="B125" s="325"/>
      <c r="C125" s="315"/>
      <c r="D125" s="307"/>
      <c r="E125" s="307"/>
      <c r="F125" s="315">
        <v>-100</v>
      </c>
      <c r="G125" s="321"/>
      <c r="H125" s="322"/>
      <c r="I125" s="322"/>
      <c r="J125" s="322"/>
      <c r="K125" s="322"/>
      <c r="L125" s="321">
        <v>62412</v>
      </c>
      <c r="M125" s="322">
        <v>56168</v>
      </c>
      <c r="N125" s="322">
        <f>L125-M125</f>
        <v>6244</v>
      </c>
      <c r="O125" s="322">
        <f>$F125*N125</f>
        <v>-624400</v>
      </c>
      <c r="P125" s="323">
        <f>O125/1000000</f>
        <v>-0.6244</v>
      </c>
      <c r="Q125" s="455"/>
    </row>
    <row r="126" spans="1:17" ht="16.5">
      <c r="A126" s="304"/>
      <c r="B126" s="326" t="s">
        <v>38</v>
      </c>
      <c r="C126" s="315"/>
      <c r="D126" s="329"/>
      <c r="E126" s="329"/>
      <c r="F126" s="315"/>
      <c r="G126" s="321"/>
      <c r="H126" s="322"/>
      <c r="I126" s="322"/>
      <c r="J126" s="322"/>
      <c r="K126" s="323"/>
      <c r="L126" s="321"/>
      <c r="M126" s="322"/>
      <c r="N126" s="322"/>
      <c r="O126" s="322"/>
      <c r="P126" s="323"/>
      <c r="Q126" s="444"/>
    </row>
    <row r="127" spans="1:17" ht="16.5">
      <c r="A127" s="304">
        <v>2</v>
      </c>
      <c r="B127" s="325" t="s">
        <v>39</v>
      </c>
      <c r="C127" s="315">
        <v>5128435</v>
      </c>
      <c r="D127" s="328" t="s">
        <v>12</v>
      </c>
      <c r="E127" s="307" t="s">
        <v>339</v>
      </c>
      <c r="F127" s="315">
        <v>-800</v>
      </c>
      <c r="G127" s="321">
        <v>10</v>
      </c>
      <c r="H127" s="322">
        <v>10</v>
      </c>
      <c r="I127" s="322">
        <f>G127-H127</f>
        <v>0</v>
      </c>
      <c r="J127" s="322">
        <f>$F127*I127</f>
        <v>0</v>
      </c>
      <c r="K127" s="323">
        <f>J127/1000000</f>
        <v>0</v>
      </c>
      <c r="L127" s="321">
        <v>4095</v>
      </c>
      <c r="M127" s="322">
        <v>2436</v>
      </c>
      <c r="N127" s="322">
        <f>L127-M127</f>
        <v>1659</v>
      </c>
      <c r="O127" s="322">
        <f>$F127*N127</f>
        <v>-1327200</v>
      </c>
      <c r="P127" s="323">
        <f>O127/1000000</f>
        <v>-1.3272</v>
      </c>
      <c r="Q127" s="444"/>
    </row>
    <row r="128" spans="1:17" ht="15.75" customHeight="1">
      <c r="A128" s="304"/>
      <c r="B128" s="326" t="s">
        <v>18</v>
      </c>
      <c r="C128" s="315"/>
      <c r="D128" s="328"/>
      <c r="E128" s="307"/>
      <c r="F128" s="315"/>
      <c r="G128" s="321"/>
      <c r="H128" s="322"/>
      <c r="I128" s="322"/>
      <c r="J128" s="322"/>
      <c r="K128" s="323"/>
      <c r="L128" s="321"/>
      <c r="M128" s="322"/>
      <c r="N128" s="322"/>
      <c r="O128" s="322"/>
      <c r="P128" s="323"/>
      <c r="Q128" s="444"/>
    </row>
    <row r="129" spans="1:17" ht="16.5">
      <c r="A129" s="304">
        <v>3</v>
      </c>
      <c r="B129" s="325" t="s">
        <v>19</v>
      </c>
      <c r="C129" s="315">
        <v>4864875</v>
      </c>
      <c r="D129" s="328" t="s">
        <v>12</v>
      </c>
      <c r="E129" s="307" t="s">
        <v>339</v>
      </c>
      <c r="F129" s="315">
        <v>-1000</v>
      </c>
      <c r="G129" s="321">
        <v>1221</v>
      </c>
      <c r="H129" s="263">
        <v>1222</v>
      </c>
      <c r="I129" s="322">
        <f>G129-H129</f>
        <v>-1</v>
      </c>
      <c r="J129" s="322">
        <f>$F129*I129</f>
        <v>1000</v>
      </c>
      <c r="K129" s="323">
        <f>J129/1000000</f>
        <v>0.001</v>
      </c>
      <c r="L129" s="321">
        <v>418</v>
      </c>
      <c r="M129" s="263">
        <v>394</v>
      </c>
      <c r="N129" s="322">
        <f>L129-M129</f>
        <v>24</v>
      </c>
      <c r="O129" s="322">
        <f>$F129*N129</f>
        <v>-24000</v>
      </c>
      <c r="P129" s="323">
        <f>O129/1000000</f>
        <v>-0.024</v>
      </c>
      <c r="Q129" s="752"/>
    </row>
    <row r="130" spans="1:17" ht="16.5">
      <c r="A130" s="304">
        <v>4</v>
      </c>
      <c r="B130" s="325" t="s">
        <v>20</v>
      </c>
      <c r="C130" s="315">
        <v>4864914</v>
      </c>
      <c r="D130" s="328" t="s">
        <v>12</v>
      </c>
      <c r="E130" s="307" t="s">
        <v>339</v>
      </c>
      <c r="F130" s="315">
        <v>-400</v>
      </c>
      <c r="G130" s="321">
        <v>2205</v>
      </c>
      <c r="H130" s="263">
        <v>2206</v>
      </c>
      <c r="I130" s="322">
        <f>G130-H130</f>
        <v>-1</v>
      </c>
      <c r="J130" s="322">
        <f>$F130*I130</f>
        <v>400</v>
      </c>
      <c r="K130" s="323">
        <f>J130/1000000</f>
        <v>0.0004</v>
      </c>
      <c r="L130" s="321">
        <v>61</v>
      </c>
      <c r="M130" s="263">
        <v>13</v>
      </c>
      <c r="N130" s="322">
        <f>L130-M130</f>
        <v>48</v>
      </c>
      <c r="O130" s="322">
        <f>$F130*N130</f>
        <v>-19200</v>
      </c>
      <c r="P130" s="323">
        <f>O130/1000000</f>
        <v>-0.0192</v>
      </c>
      <c r="Q130" s="444"/>
    </row>
    <row r="131" spans="1:17" ht="16.5">
      <c r="A131" s="543"/>
      <c r="B131" s="544" t="s">
        <v>46</v>
      </c>
      <c r="C131" s="303"/>
      <c r="D131" s="307"/>
      <c r="E131" s="307"/>
      <c r="F131" s="545"/>
      <c r="G131" s="546"/>
      <c r="H131" s="547"/>
      <c r="I131" s="322"/>
      <c r="J131" s="322"/>
      <c r="K131" s="323"/>
      <c r="L131" s="546"/>
      <c r="M131" s="547"/>
      <c r="N131" s="322"/>
      <c r="O131" s="322"/>
      <c r="P131" s="323"/>
      <c r="Q131" s="444"/>
    </row>
    <row r="132" spans="1:17" ht="16.5">
      <c r="A132" s="304">
        <v>5</v>
      </c>
      <c r="B132" s="483" t="s">
        <v>47</v>
      </c>
      <c r="C132" s="315">
        <v>4865149</v>
      </c>
      <c r="D132" s="329" t="s">
        <v>12</v>
      </c>
      <c r="E132" s="307" t="s">
        <v>339</v>
      </c>
      <c r="F132" s="315">
        <v>-187.5</v>
      </c>
      <c r="G132" s="321">
        <v>999856</v>
      </c>
      <c r="H132" s="322">
        <v>999865</v>
      </c>
      <c r="I132" s="322">
        <f>G132-H132</f>
        <v>-9</v>
      </c>
      <c r="J132" s="322">
        <f>$F132*I132</f>
        <v>1687.5</v>
      </c>
      <c r="K132" s="323">
        <f>J132/1000000</f>
        <v>0.0016875</v>
      </c>
      <c r="L132" s="321">
        <v>999979</v>
      </c>
      <c r="M132" s="322">
        <v>999996</v>
      </c>
      <c r="N132" s="322">
        <f>L132-M132</f>
        <v>-17</v>
      </c>
      <c r="O132" s="322">
        <f>$F132*N132</f>
        <v>3187.5</v>
      </c>
      <c r="P132" s="323">
        <f>O132/1000000</f>
        <v>0.0031875</v>
      </c>
      <c r="Q132" s="475"/>
    </row>
    <row r="133" spans="1:17" ht="16.5">
      <c r="A133" s="304"/>
      <c r="B133" s="483"/>
      <c r="C133" s="315"/>
      <c r="D133" s="329"/>
      <c r="E133" s="307"/>
      <c r="F133" s="315"/>
      <c r="G133" s="321"/>
      <c r="H133" s="322"/>
      <c r="I133" s="322"/>
      <c r="J133" s="322"/>
      <c r="K133" s="323">
        <v>-0.0271</v>
      </c>
      <c r="L133" s="321"/>
      <c r="M133" s="322"/>
      <c r="N133" s="322"/>
      <c r="O133" s="322"/>
      <c r="P133" s="323">
        <v>-0.00125</v>
      </c>
      <c r="Q133" s="475" t="s">
        <v>486</v>
      </c>
    </row>
    <row r="134" spans="1:17" ht="16.5">
      <c r="A134" s="304"/>
      <c r="B134" s="326" t="s">
        <v>34</v>
      </c>
      <c r="C134" s="315"/>
      <c r="D134" s="329"/>
      <c r="E134" s="307"/>
      <c r="F134" s="315"/>
      <c r="G134" s="321"/>
      <c r="H134" s="322"/>
      <c r="I134" s="322"/>
      <c r="J134" s="322"/>
      <c r="K134" s="323"/>
      <c r="L134" s="321"/>
      <c r="M134" s="322"/>
      <c r="N134" s="322"/>
      <c r="O134" s="322"/>
      <c r="P134" s="323"/>
      <c r="Q134" s="444"/>
    </row>
    <row r="135" spans="1:17" ht="16.5">
      <c r="A135" s="304">
        <v>6</v>
      </c>
      <c r="B135" s="325" t="s">
        <v>353</v>
      </c>
      <c r="C135" s="315">
        <v>5128439</v>
      </c>
      <c r="D135" s="328" t="s">
        <v>12</v>
      </c>
      <c r="E135" s="307" t="s">
        <v>339</v>
      </c>
      <c r="F135" s="315">
        <v>-800</v>
      </c>
      <c r="G135" s="321">
        <v>976312</v>
      </c>
      <c r="H135" s="263">
        <v>976463</v>
      </c>
      <c r="I135" s="322">
        <f>G135-H135</f>
        <v>-151</v>
      </c>
      <c r="J135" s="322">
        <f>$F135*I135</f>
        <v>120800</v>
      </c>
      <c r="K135" s="323">
        <f>J135/1000000</f>
        <v>0.1208</v>
      </c>
      <c r="L135" s="321">
        <v>998784</v>
      </c>
      <c r="M135" s="263">
        <v>998992</v>
      </c>
      <c r="N135" s="322">
        <f>L135-M135</f>
        <v>-208</v>
      </c>
      <c r="O135" s="322">
        <f>$F135*N135</f>
        <v>166400</v>
      </c>
      <c r="P135" s="323">
        <f>O135/1000000</f>
        <v>0.1664</v>
      </c>
      <c r="Q135" s="444"/>
    </row>
    <row r="136" spans="1:17" ht="16.5">
      <c r="A136" s="304"/>
      <c r="B136" s="327" t="s">
        <v>375</v>
      </c>
      <c r="C136" s="315"/>
      <c r="D136" s="328"/>
      <c r="E136" s="307"/>
      <c r="F136" s="315"/>
      <c r="G136" s="321"/>
      <c r="H136" s="263"/>
      <c r="I136" s="322"/>
      <c r="J136" s="322"/>
      <c r="K136" s="323"/>
      <c r="L136" s="321"/>
      <c r="M136" s="263"/>
      <c r="N136" s="322"/>
      <c r="O136" s="322"/>
      <c r="P136" s="323"/>
      <c r="Q136" s="444"/>
    </row>
    <row r="137" spans="1:17" s="479" customFormat="1" ht="16.5">
      <c r="A137" s="302">
        <v>7</v>
      </c>
      <c r="B137" s="745" t="s">
        <v>380</v>
      </c>
      <c r="C137" s="36">
        <v>4864971</v>
      </c>
      <c r="D137" s="118" t="s">
        <v>12</v>
      </c>
      <c r="E137" s="90" t="s">
        <v>339</v>
      </c>
      <c r="F137" s="37">
        <v>800</v>
      </c>
      <c r="G137" s="321">
        <v>0</v>
      </c>
      <c r="H137" s="263">
        <v>0</v>
      </c>
      <c r="I137" s="302">
        <f>G137-H137</f>
        <v>0</v>
      </c>
      <c r="J137" s="302">
        <f>$F137*I137</f>
        <v>0</v>
      </c>
      <c r="K137" s="302">
        <f>J137/1000000</f>
        <v>0</v>
      </c>
      <c r="L137" s="321">
        <v>0</v>
      </c>
      <c r="M137" s="263">
        <v>0</v>
      </c>
      <c r="N137" s="302">
        <f>L137-M137</f>
        <v>0</v>
      </c>
      <c r="O137" s="302">
        <f>$F137*N137</f>
        <v>0</v>
      </c>
      <c r="P137" s="302">
        <f>O137/1000000</f>
        <v>0</v>
      </c>
      <c r="Q137" s="444"/>
    </row>
    <row r="138" spans="1:17" ht="18" customHeight="1">
      <c r="A138" s="304"/>
      <c r="B138" s="327" t="s">
        <v>443</v>
      </c>
      <c r="C138" s="36"/>
      <c r="D138" s="118"/>
      <c r="E138" s="90"/>
      <c r="F138" s="37"/>
      <c r="G138" s="321"/>
      <c r="H138" s="263"/>
      <c r="I138" s="302"/>
      <c r="J138" s="302"/>
      <c r="K138" s="302"/>
      <c r="L138" s="321"/>
      <c r="M138" s="263"/>
      <c r="N138" s="302"/>
      <c r="O138" s="302"/>
      <c r="P138" s="302"/>
      <c r="Q138" s="445"/>
    </row>
    <row r="139" spans="1:17" ht="16.5">
      <c r="A139" s="304">
        <v>8</v>
      </c>
      <c r="B139" s="745" t="s">
        <v>444</v>
      </c>
      <c r="C139" s="36">
        <v>4864952</v>
      </c>
      <c r="D139" s="118" t="s">
        <v>12</v>
      </c>
      <c r="E139" s="90" t="s">
        <v>339</v>
      </c>
      <c r="F139" s="448">
        <v>-625</v>
      </c>
      <c r="G139" s="321">
        <v>998986</v>
      </c>
      <c r="H139" s="263">
        <v>999455</v>
      </c>
      <c r="I139" s="302">
        <f>G139-H139</f>
        <v>-469</v>
      </c>
      <c r="J139" s="302">
        <f>$F139*I139</f>
        <v>293125</v>
      </c>
      <c r="K139" s="302">
        <f>J139/1000000</f>
        <v>0.293125</v>
      </c>
      <c r="L139" s="321">
        <v>999989</v>
      </c>
      <c r="M139" s="263">
        <v>999998</v>
      </c>
      <c r="N139" s="302">
        <f>L139-M139</f>
        <v>-9</v>
      </c>
      <c r="O139" s="302">
        <f>$F139*N139</f>
        <v>5625</v>
      </c>
      <c r="P139" s="302">
        <f>O139/1000000</f>
        <v>0.005625</v>
      </c>
      <c r="Q139" s="445"/>
    </row>
    <row r="140" spans="1:17" ht="16.5">
      <c r="A140" s="304">
        <v>9</v>
      </c>
      <c r="B140" s="745" t="s">
        <v>444</v>
      </c>
      <c r="C140" s="36">
        <v>5129958</v>
      </c>
      <c r="D140" s="118" t="s">
        <v>12</v>
      </c>
      <c r="E140" s="90" t="s">
        <v>339</v>
      </c>
      <c r="F140" s="448">
        <v>-625</v>
      </c>
      <c r="G140" s="321">
        <v>999805</v>
      </c>
      <c r="H140" s="263">
        <v>999992</v>
      </c>
      <c r="I140" s="302">
        <f>G140-H140</f>
        <v>-187</v>
      </c>
      <c r="J140" s="302">
        <f>$F140*I140</f>
        <v>116875</v>
      </c>
      <c r="K140" s="302">
        <f>J140/1000000</f>
        <v>0.116875</v>
      </c>
      <c r="L140" s="321">
        <v>999967</v>
      </c>
      <c r="M140" s="263">
        <v>999999</v>
      </c>
      <c r="N140" s="302">
        <f>L140-M140</f>
        <v>-32</v>
      </c>
      <c r="O140" s="302">
        <f>$F140*N140</f>
        <v>20000</v>
      </c>
      <c r="P140" s="302">
        <f>O140/1000000</f>
        <v>0.02</v>
      </c>
      <c r="Q140" s="445"/>
    </row>
    <row r="141" spans="1:17" ht="16.5">
      <c r="A141" s="304"/>
      <c r="B141" s="327" t="s">
        <v>446</v>
      </c>
      <c r="C141" s="36"/>
      <c r="D141" s="118"/>
      <c r="E141" s="90"/>
      <c r="F141" s="448"/>
      <c r="G141" s="321"/>
      <c r="H141" s="263"/>
      <c r="I141" s="302"/>
      <c r="J141" s="302"/>
      <c r="K141" s="302"/>
      <c r="L141" s="321"/>
      <c r="M141" s="263"/>
      <c r="N141" s="302"/>
      <c r="O141" s="302"/>
      <c r="P141" s="302"/>
      <c r="Q141" s="445"/>
    </row>
    <row r="142" spans="1:17" ht="16.5">
      <c r="A142" s="304">
        <v>10</v>
      </c>
      <c r="B142" s="745" t="s">
        <v>447</v>
      </c>
      <c r="C142" s="36">
        <v>4865158</v>
      </c>
      <c r="D142" s="118" t="s">
        <v>12</v>
      </c>
      <c r="E142" s="90" t="s">
        <v>339</v>
      </c>
      <c r="F142" s="448">
        <v>-200</v>
      </c>
      <c r="G142" s="321">
        <v>999621</v>
      </c>
      <c r="H142" s="263">
        <v>999653</v>
      </c>
      <c r="I142" s="302">
        <f>G142-H142</f>
        <v>-32</v>
      </c>
      <c r="J142" s="302">
        <f>$F142*I142</f>
        <v>6400</v>
      </c>
      <c r="K142" s="302">
        <f>J142/1000000</f>
        <v>0.0064</v>
      </c>
      <c r="L142" s="321">
        <v>2067</v>
      </c>
      <c r="M142" s="263">
        <v>1239</v>
      </c>
      <c r="N142" s="302">
        <f>L142-M142</f>
        <v>828</v>
      </c>
      <c r="O142" s="302">
        <f>$F142*N142</f>
        <v>-165600</v>
      </c>
      <c r="P142" s="302">
        <f>O142/1000000</f>
        <v>-0.1656</v>
      </c>
      <c r="Q142" s="445"/>
    </row>
    <row r="143" spans="1:17" ht="16.5">
      <c r="A143" s="304">
        <v>11</v>
      </c>
      <c r="B143" s="745" t="s">
        <v>448</v>
      </c>
      <c r="C143" s="36">
        <v>4864816</v>
      </c>
      <c r="D143" s="118" t="s">
        <v>12</v>
      </c>
      <c r="E143" s="90" t="s">
        <v>339</v>
      </c>
      <c r="F143" s="448">
        <v>-187.5</v>
      </c>
      <c r="G143" s="321">
        <v>999011</v>
      </c>
      <c r="H143" s="263">
        <v>999132</v>
      </c>
      <c r="I143" s="302">
        <f>G143-H143</f>
        <v>-121</v>
      </c>
      <c r="J143" s="302">
        <f>$F143*I143</f>
        <v>22687.5</v>
      </c>
      <c r="K143" s="302">
        <f>J143/1000000</f>
        <v>0.0226875</v>
      </c>
      <c r="L143" s="321">
        <v>999964</v>
      </c>
      <c r="M143" s="263">
        <v>999840</v>
      </c>
      <c r="N143" s="302">
        <f>L143-M143</f>
        <v>124</v>
      </c>
      <c r="O143" s="302">
        <f>$F143*N143</f>
        <v>-23250</v>
      </c>
      <c r="P143" s="302">
        <f>O143/1000000</f>
        <v>-0.02325</v>
      </c>
      <c r="Q143" s="445"/>
    </row>
    <row r="144" spans="1:17" ht="16.5">
      <c r="A144" s="304">
        <v>12</v>
      </c>
      <c r="B144" s="745" t="s">
        <v>449</v>
      </c>
      <c r="C144" s="36">
        <v>4864808</v>
      </c>
      <c r="D144" s="118" t="s">
        <v>12</v>
      </c>
      <c r="E144" s="90" t="s">
        <v>339</v>
      </c>
      <c r="F144" s="448">
        <v>-187.5</v>
      </c>
      <c r="G144" s="321">
        <v>999014</v>
      </c>
      <c r="H144" s="263">
        <v>999040</v>
      </c>
      <c r="I144" s="302">
        <f>G144-H144</f>
        <v>-26</v>
      </c>
      <c r="J144" s="302">
        <f>$F144*I144</f>
        <v>4875</v>
      </c>
      <c r="K144" s="302">
        <f>J144/1000000</f>
        <v>0.004875</v>
      </c>
      <c r="L144" s="321">
        <v>1156</v>
      </c>
      <c r="M144" s="263">
        <v>567</v>
      </c>
      <c r="N144" s="302">
        <f>L144-M144</f>
        <v>589</v>
      </c>
      <c r="O144" s="302">
        <f>$F144*N144</f>
        <v>-110437.5</v>
      </c>
      <c r="P144" s="302">
        <f>O144/1000000</f>
        <v>-0.1104375</v>
      </c>
      <c r="Q144" s="445"/>
    </row>
    <row r="145" spans="1:17" ht="16.5">
      <c r="A145" s="304">
        <v>13</v>
      </c>
      <c r="B145" s="745" t="s">
        <v>450</v>
      </c>
      <c r="C145" s="36">
        <v>4865005</v>
      </c>
      <c r="D145" s="118" t="s">
        <v>12</v>
      </c>
      <c r="E145" s="90" t="s">
        <v>339</v>
      </c>
      <c r="F145" s="448">
        <v>-250</v>
      </c>
      <c r="G145" s="321">
        <v>999993</v>
      </c>
      <c r="H145" s="263">
        <v>999788</v>
      </c>
      <c r="I145" s="302">
        <f>G145-H145</f>
        <v>205</v>
      </c>
      <c r="J145" s="302">
        <f>$F145*I145</f>
        <v>-51250</v>
      </c>
      <c r="K145" s="302">
        <f>J145/1000000</f>
        <v>-0.05125</v>
      </c>
      <c r="L145" s="321">
        <v>1331</v>
      </c>
      <c r="M145" s="263">
        <v>490</v>
      </c>
      <c r="N145" s="302">
        <f>L145-M145</f>
        <v>841</v>
      </c>
      <c r="O145" s="302">
        <f>$F145*N145</f>
        <v>-210250</v>
      </c>
      <c r="P145" s="302">
        <f>O145/1000000</f>
        <v>-0.21025</v>
      </c>
      <c r="Q145" s="445"/>
    </row>
    <row r="146" spans="1:17" ht="16.5">
      <c r="A146" s="302"/>
      <c r="B146" s="745"/>
      <c r="C146" s="36"/>
      <c r="D146" s="118"/>
      <c r="E146" s="90"/>
      <c r="F146" s="448"/>
      <c r="G146" s="321"/>
      <c r="H146" s="263"/>
      <c r="I146" s="302"/>
      <c r="J146" s="302"/>
      <c r="K146" s="302">
        <v>-0.0387494</v>
      </c>
      <c r="L146" s="321"/>
      <c r="M146" s="263"/>
      <c r="N146" s="302"/>
      <c r="O146" s="302"/>
      <c r="P146" s="302">
        <v>-0.00583</v>
      </c>
      <c r="Q146" s="475" t="s">
        <v>490</v>
      </c>
    </row>
    <row r="147" spans="1:17" s="482" customFormat="1" ht="15.75" thickBot="1">
      <c r="A147" s="482">
        <v>14</v>
      </c>
      <c r="B147" s="740" t="s">
        <v>451</v>
      </c>
      <c r="C147" s="482">
        <v>4864822</v>
      </c>
      <c r="D147" s="482" t="s">
        <v>12</v>
      </c>
      <c r="E147" s="482" t="s">
        <v>339</v>
      </c>
      <c r="F147" s="739">
        <v>-100</v>
      </c>
      <c r="G147" s="442">
        <v>999857</v>
      </c>
      <c r="H147" s="739">
        <v>999896</v>
      </c>
      <c r="I147" s="739">
        <f>G147-H147</f>
        <v>-39</v>
      </c>
      <c r="J147" s="739">
        <f>$F147*I147</f>
        <v>3900</v>
      </c>
      <c r="K147" s="739">
        <f>J147/1000000</f>
        <v>0.0039</v>
      </c>
      <c r="L147" s="442">
        <v>1730</v>
      </c>
      <c r="M147" s="739">
        <v>112</v>
      </c>
      <c r="N147" s="739">
        <f>L147-M147</f>
        <v>1618</v>
      </c>
      <c r="O147" s="739">
        <f>$F147*N147</f>
        <v>-161800</v>
      </c>
      <c r="P147" s="739">
        <f>O147/1000000</f>
        <v>-0.1618</v>
      </c>
      <c r="Q147" s="548"/>
    </row>
    <row r="148" ht="15.75" thickTop="1">
      <c r="L148" s="322"/>
    </row>
    <row r="149" spans="2:16" ht="18">
      <c r="B149" s="297" t="s">
        <v>303</v>
      </c>
      <c r="K149" s="146">
        <f>SUM(K124:K147)</f>
        <v>0.45465059999999985</v>
      </c>
      <c r="P149" s="146">
        <f>SUM(P124:P147)</f>
        <v>-2.478005</v>
      </c>
    </row>
    <row r="150" spans="11:16" ht="15.75">
      <c r="K150" s="81"/>
      <c r="P150" s="81"/>
    </row>
    <row r="151" spans="11:16" ht="15.75">
      <c r="K151" s="81"/>
      <c r="P151" s="81"/>
    </row>
    <row r="152" spans="11:16" ht="15.75">
      <c r="K152" s="81"/>
      <c r="P152" s="81"/>
    </row>
    <row r="153" spans="11:16" ht="15.75">
      <c r="K153" s="81"/>
      <c r="P153" s="81"/>
    </row>
    <row r="154" spans="11:16" ht="15.75">
      <c r="K154" s="81"/>
      <c r="P154" s="81"/>
    </row>
    <row r="155" ht="13.5" thickBot="1"/>
    <row r="156" spans="1:17" ht="31.5" customHeight="1">
      <c r="A156" s="132" t="s">
        <v>238</v>
      </c>
      <c r="B156" s="133"/>
      <c r="C156" s="133"/>
      <c r="D156" s="134"/>
      <c r="E156" s="135"/>
      <c r="F156" s="134"/>
      <c r="G156" s="134"/>
      <c r="H156" s="133"/>
      <c r="I156" s="136"/>
      <c r="J156" s="137"/>
      <c r="K156" s="138"/>
      <c r="L156" s="549"/>
      <c r="M156" s="549"/>
      <c r="N156" s="549"/>
      <c r="O156" s="549"/>
      <c r="P156" s="549"/>
      <c r="Q156" s="550"/>
    </row>
    <row r="157" spans="1:17" ht="28.5" customHeight="1">
      <c r="A157" s="139" t="s">
        <v>300</v>
      </c>
      <c r="B157" s="78"/>
      <c r="C157" s="78"/>
      <c r="D157" s="78"/>
      <c r="E157" s="79"/>
      <c r="F157" s="78"/>
      <c r="G157" s="78"/>
      <c r="H157" s="78"/>
      <c r="I157" s="80"/>
      <c r="J157" s="78"/>
      <c r="K157" s="131">
        <f>K113</f>
        <v>-7.681539133333327</v>
      </c>
      <c r="L157" s="479"/>
      <c r="M157" s="479"/>
      <c r="N157" s="479"/>
      <c r="O157" s="479"/>
      <c r="P157" s="131">
        <f>P113</f>
        <v>1.0057456799999998</v>
      </c>
      <c r="Q157" s="551"/>
    </row>
    <row r="158" spans="1:17" ht="28.5" customHeight="1">
      <c r="A158" s="139" t="s">
        <v>301</v>
      </c>
      <c r="B158" s="78"/>
      <c r="C158" s="78"/>
      <c r="D158" s="78"/>
      <c r="E158" s="79"/>
      <c r="F158" s="78"/>
      <c r="G158" s="78"/>
      <c r="H158" s="78"/>
      <c r="I158" s="80"/>
      <c r="J158" s="78"/>
      <c r="K158" s="131">
        <f>K149</f>
        <v>0.45465059999999985</v>
      </c>
      <c r="L158" s="479"/>
      <c r="M158" s="479"/>
      <c r="N158" s="479"/>
      <c r="O158" s="479"/>
      <c r="P158" s="131">
        <f>P149</f>
        <v>-2.478005</v>
      </c>
      <c r="Q158" s="551"/>
    </row>
    <row r="159" spans="1:17" ht="28.5" customHeight="1">
      <c r="A159" s="139" t="s">
        <v>239</v>
      </c>
      <c r="B159" s="78"/>
      <c r="C159" s="78"/>
      <c r="D159" s="78"/>
      <c r="E159" s="79"/>
      <c r="F159" s="78"/>
      <c r="G159" s="78"/>
      <c r="H159" s="78"/>
      <c r="I159" s="80"/>
      <c r="J159" s="78"/>
      <c r="K159" s="131">
        <f>'ROHTAK ROAD'!K43</f>
        <v>0.5452625</v>
      </c>
      <c r="L159" s="479"/>
      <c r="M159" s="479"/>
      <c r="N159" s="479"/>
      <c r="O159" s="479"/>
      <c r="P159" s="131">
        <f>'ROHTAK ROAD'!P43</f>
        <v>-0.041612500000000004</v>
      </c>
      <c r="Q159" s="551"/>
    </row>
    <row r="160" spans="1:17" ht="27.75" customHeight="1" thickBot="1">
      <c r="A160" s="141" t="s">
        <v>240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401">
        <f>SUM(K157:K159)</f>
        <v>-6.681626033333328</v>
      </c>
      <c r="L160" s="552"/>
      <c r="M160" s="552"/>
      <c r="N160" s="552"/>
      <c r="O160" s="552"/>
      <c r="P160" s="401">
        <f>SUM(P157:P159)</f>
        <v>-1.5138718200000003</v>
      </c>
      <c r="Q160" s="553"/>
    </row>
    <row r="164" ht="13.5" thickBot="1">
      <c r="A164" s="230"/>
    </row>
    <row r="165" spans="1:17" ht="12.75">
      <c r="A165" s="554"/>
      <c r="B165" s="555"/>
      <c r="C165" s="555"/>
      <c r="D165" s="555"/>
      <c r="E165" s="555"/>
      <c r="F165" s="555"/>
      <c r="G165" s="555"/>
      <c r="H165" s="549"/>
      <c r="I165" s="549"/>
      <c r="J165" s="549"/>
      <c r="K165" s="549"/>
      <c r="L165" s="549"/>
      <c r="M165" s="549"/>
      <c r="N165" s="549"/>
      <c r="O165" s="549"/>
      <c r="P165" s="549"/>
      <c r="Q165" s="550"/>
    </row>
    <row r="166" spans="1:17" ht="23.25">
      <c r="A166" s="556" t="s">
        <v>320</v>
      </c>
      <c r="B166" s="557"/>
      <c r="C166" s="557"/>
      <c r="D166" s="557"/>
      <c r="E166" s="557"/>
      <c r="F166" s="557"/>
      <c r="G166" s="557"/>
      <c r="H166" s="479"/>
      <c r="I166" s="479"/>
      <c r="J166" s="479"/>
      <c r="K166" s="479"/>
      <c r="L166" s="479"/>
      <c r="M166" s="479"/>
      <c r="N166" s="479"/>
      <c r="O166" s="479"/>
      <c r="P166" s="479"/>
      <c r="Q166" s="551"/>
    </row>
    <row r="167" spans="1:17" ht="12.75">
      <c r="A167" s="558"/>
      <c r="B167" s="557"/>
      <c r="C167" s="557"/>
      <c r="D167" s="557"/>
      <c r="E167" s="557"/>
      <c r="F167" s="557"/>
      <c r="G167" s="557"/>
      <c r="H167" s="479"/>
      <c r="I167" s="479"/>
      <c r="J167" s="479"/>
      <c r="K167" s="479"/>
      <c r="L167" s="479"/>
      <c r="M167" s="479"/>
      <c r="N167" s="479"/>
      <c r="O167" s="479"/>
      <c r="P167" s="479"/>
      <c r="Q167" s="551"/>
    </row>
    <row r="168" spans="1:17" ht="15.75">
      <c r="A168" s="559"/>
      <c r="B168" s="560"/>
      <c r="C168" s="560"/>
      <c r="D168" s="560"/>
      <c r="E168" s="560"/>
      <c r="F168" s="560"/>
      <c r="G168" s="560"/>
      <c r="H168" s="479"/>
      <c r="I168" s="479"/>
      <c r="J168" s="479"/>
      <c r="K168" s="561" t="s">
        <v>332</v>
      </c>
      <c r="L168" s="479"/>
      <c r="M168" s="479"/>
      <c r="N168" s="479"/>
      <c r="O168" s="479"/>
      <c r="P168" s="561" t="s">
        <v>333</v>
      </c>
      <c r="Q168" s="551"/>
    </row>
    <row r="169" spans="1:17" ht="12.75">
      <c r="A169" s="562"/>
      <c r="B169" s="90"/>
      <c r="C169" s="90"/>
      <c r="D169" s="90"/>
      <c r="E169" s="90"/>
      <c r="F169" s="90"/>
      <c r="G169" s="90"/>
      <c r="H169" s="479"/>
      <c r="I169" s="479"/>
      <c r="J169" s="479"/>
      <c r="K169" s="479"/>
      <c r="L169" s="479"/>
      <c r="M169" s="479"/>
      <c r="N169" s="479"/>
      <c r="O169" s="479"/>
      <c r="P169" s="479"/>
      <c r="Q169" s="551"/>
    </row>
    <row r="170" spans="1:17" ht="12.75">
      <c r="A170" s="562"/>
      <c r="B170" s="90"/>
      <c r="C170" s="90"/>
      <c r="D170" s="90"/>
      <c r="E170" s="90"/>
      <c r="F170" s="90"/>
      <c r="G170" s="90"/>
      <c r="H170" s="479"/>
      <c r="I170" s="479"/>
      <c r="J170" s="479"/>
      <c r="K170" s="479"/>
      <c r="L170" s="479"/>
      <c r="M170" s="479"/>
      <c r="N170" s="479"/>
      <c r="O170" s="479"/>
      <c r="P170" s="479"/>
      <c r="Q170" s="551"/>
    </row>
    <row r="171" spans="1:17" ht="24.75" customHeight="1">
      <c r="A171" s="563" t="s">
        <v>323</v>
      </c>
      <c r="B171" s="564"/>
      <c r="C171" s="564"/>
      <c r="D171" s="565"/>
      <c r="E171" s="565"/>
      <c r="F171" s="566"/>
      <c r="G171" s="565"/>
      <c r="H171" s="479"/>
      <c r="I171" s="479"/>
      <c r="J171" s="479"/>
      <c r="K171" s="567">
        <f>K160</f>
        <v>-6.681626033333328</v>
      </c>
      <c r="L171" s="565" t="s">
        <v>321</v>
      </c>
      <c r="M171" s="479"/>
      <c r="N171" s="479"/>
      <c r="O171" s="479"/>
      <c r="P171" s="567">
        <f>P160</f>
        <v>-1.5138718200000003</v>
      </c>
      <c r="Q171" s="568" t="s">
        <v>321</v>
      </c>
    </row>
    <row r="172" spans="1:17" ht="10.5" customHeight="1">
      <c r="A172" s="569"/>
      <c r="B172" s="570"/>
      <c r="C172" s="570"/>
      <c r="D172" s="557"/>
      <c r="E172" s="557"/>
      <c r="F172" s="571"/>
      <c r="G172" s="557"/>
      <c r="H172" s="479"/>
      <c r="I172" s="479"/>
      <c r="J172" s="479"/>
      <c r="K172" s="547"/>
      <c r="L172" s="557"/>
      <c r="M172" s="479"/>
      <c r="N172" s="479"/>
      <c r="O172" s="479"/>
      <c r="P172" s="547"/>
      <c r="Q172" s="572"/>
    </row>
    <row r="173" spans="1:17" ht="22.5" customHeight="1">
      <c r="A173" s="573" t="s">
        <v>322</v>
      </c>
      <c r="B173" s="42"/>
      <c r="C173" s="42"/>
      <c r="D173" s="557"/>
      <c r="E173" s="557"/>
      <c r="F173" s="574"/>
      <c r="G173" s="565"/>
      <c r="H173" s="479"/>
      <c r="I173" s="479"/>
      <c r="J173" s="479"/>
      <c r="K173" s="567">
        <f>'STEPPED UP GENCO'!K39</f>
        <v>0.6096888</v>
      </c>
      <c r="L173" s="565" t="s">
        <v>321</v>
      </c>
      <c r="M173" s="479"/>
      <c r="N173" s="479"/>
      <c r="O173" s="479"/>
      <c r="P173" s="567">
        <f>'STEPPED UP GENCO'!P39</f>
        <v>-1.0579261992</v>
      </c>
      <c r="Q173" s="568" t="s">
        <v>321</v>
      </c>
    </row>
    <row r="174" spans="1:17" ht="4.5" customHeight="1">
      <c r="A174" s="575"/>
      <c r="B174" s="479"/>
      <c r="C174" s="479"/>
      <c r="D174" s="479"/>
      <c r="E174" s="479"/>
      <c r="F174" s="479"/>
      <c r="G174" s="479"/>
      <c r="H174" s="479"/>
      <c r="I174" s="479"/>
      <c r="J174" s="479"/>
      <c r="K174" s="479"/>
      <c r="L174" s="479"/>
      <c r="M174" s="479"/>
      <c r="N174" s="479"/>
      <c r="O174" s="479"/>
      <c r="P174" s="479"/>
      <c r="Q174" s="551"/>
    </row>
    <row r="175" spans="1:17" ht="2.25" customHeight="1" hidden="1">
      <c r="A175" s="575"/>
      <c r="B175" s="479"/>
      <c r="C175" s="479"/>
      <c r="D175" s="479"/>
      <c r="E175" s="479"/>
      <c r="F175" s="479"/>
      <c r="G175" s="479"/>
      <c r="H175" s="479"/>
      <c r="I175" s="479"/>
      <c r="J175" s="479"/>
      <c r="K175" s="479"/>
      <c r="L175" s="479"/>
      <c r="M175" s="479"/>
      <c r="N175" s="479"/>
      <c r="O175" s="479"/>
      <c r="P175" s="479"/>
      <c r="Q175" s="551"/>
    </row>
    <row r="176" spans="1:17" ht="7.5" customHeight="1">
      <c r="A176" s="575"/>
      <c r="B176" s="479"/>
      <c r="C176" s="479"/>
      <c r="D176" s="479"/>
      <c r="E176" s="479"/>
      <c r="F176" s="479"/>
      <c r="G176" s="479"/>
      <c r="H176" s="479"/>
      <c r="I176" s="479"/>
      <c r="J176" s="479"/>
      <c r="K176" s="479"/>
      <c r="L176" s="479"/>
      <c r="M176" s="479"/>
      <c r="N176" s="479"/>
      <c r="O176" s="479"/>
      <c r="P176" s="479"/>
      <c r="Q176" s="551"/>
    </row>
    <row r="177" spans="1:17" ht="21" thickBot="1">
      <c r="A177" s="576"/>
      <c r="B177" s="552"/>
      <c r="C177" s="552"/>
      <c r="D177" s="552"/>
      <c r="E177" s="552"/>
      <c r="F177" s="552"/>
      <c r="G177" s="552"/>
      <c r="H177" s="577"/>
      <c r="I177" s="577"/>
      <c r="J177" s="578" t="s">
        <v>324</v>
      </c>
      <c r="K177" s="579">
        <f>SUM(K171:K176)</f>
        <v>-6.071937233333328</v>
      </c>
      <c r="L177" s="577" t="s">
        <v>321</v>
      </c>
      <c r="M177" s="580"/>
      <c r="N177" s="552"/>
      <c r="O177" s="552"/>
      <c r="P177" s="579">
        <f>SUM(P171:P176)</f>
        <v>-2.5717980192</v>
      </c>
      <c r="Q177" s="581" t="s">
        <v>321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4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L20" sqref="L20"/>
    </sheetView>
  </sheetViews>
  <sheetFormatPr defaultColWidth="9.140625" defaultRowHeight="12.75"/>
  <cols>
    <col min="1" max="1" width="6.8515625" style="440" customWidth="1"/>
    <col min="2" max="2" width="12.00390625" style="440" customWidth="1"/>
    <col min="3" max="3" width="9.8515625" style="440" bestFit="1" customWidth="1"/>
    <col min="4" max="5" width="9.140625" style="440" customWidth="1"/>
    <col min="6" max="6" width="9.28125" style="440" bestFit="1" customWidth="1"/>
    <col min="7" max="7" width="13.00390625" style="440" customWidth="1"/>
    <col min="8" max="8" width="12.140625" style="440" customWidth="1"/>
    <col min="9" max="9" width="9.28125" style="440" bestFit="1" customWidth="1"/>
    <col min="10" max="10" width="10.57421875" style="440" bestFit="1" customWidth="1"/>
    <col min="11" max="11" width="10.00390625" style="440" customWidth="1"/>
    <col min="12" max="13" width="11.8515625" style="440" customWidth="1"/>
    <col min="14" max="14" width="9.28125" style="440" bestFit="1" customWidth="1"/>
    <col min="15" max="15" width="10.57421875" style="440" bestFit="1" customWidth="1"/>
    <col min="16" max="16" width="12.7109375" style="440" customWidth="1"/>
    <col min="17" max="17" width="12.28125" style="440" customWidth="1"/>
    <col min="18" max="16384" width="9.140625" style="440" customWidth="1"/>
  </cols>
  <sheetData>
    <row r="1" spans="1:16" ht="24" thickBot="1">
      <c r="A1" s="3"/>
      <c r="G1" s="479"/>
      <c r="H1" s="479"/>
      <c r="I1" s="43" t="s">
        <v>387</v>
      </c>
      <c r="J1" s="479"/>
      <c r="K1" s="479"/>
      <c r="L1" s="479"/>
      <c r="M1" s="479"/>
      <c r="N1" s="43" t="s">
        <v>388</v>
      </c>
      <c r="O1" s="479"/>
      <c r="P1" s="479"/>
    </row>
    <row r="2" spans="1:17" ht="39.75" thickBot="1" thickTop="1">
      <c r="A2" s="501" t="s">
        <v>8</v>
      </c>
      <c r="B2" s="502" t="s">
        <v>9</v>
      </c>
      <c r="C2" s="503" t="s">
        <v>1</v>
      </c>
      <c r="D2" s="503" t="s">
        <v>2</v>
      </c>
      <c r="E2" s="503" t="s">
        <v>3</v>
      </c>
      <c r="F2" s="503" t="s">
        <v>10</v>
      </c>
      <c r="G2" s="501" t="str">
        <f>NDPL!G5</f>
        <v>FINAL READING 31/05/2018</v>
      </c>
      <c r="H2" s="503" t="str">
        <f>NDPL!H5</f>
        <v>INTIAL READING 01/05/2018</v>
      </c>
      <c r="I2" s="503" t="s">
        <v>4</v>
      </c>
      <c r="J2" s="503" t="s">
        <v>5</v>
      </c>
      <c r="K2" s="503" t="s">
        <v>6</v>
      </c>
      <c r="L2" s="501" t="str">
        <f>NDPL!G5</f>
        <v>FINAL READING 31/05/2018</v>
      </c>
      <c r="M2" s="503" t="str">
        <f>NDPL!H5</f>
        <v>INTIAL READING 01/05/2018</v>
      </c>
      <c r="N2" s="503" t="s">
        <v>4</v>
      </c>
      <c r="O2" s="503" t="s">
        <v>5</v>
      </c>
      <c r="P2" s="530" t="s">
        <v>6</v>
      </c>
      <c r="Q2" s="685"/>
    </row>
    <row r="3" ht="14.25" thickBot="1" thickTop="1"/>
    <row r="4" spans="1:17" ht="13.5" thickTop="1">
      <c r="A4" s="453"/>
      <c r="B4" s="243" t="s">
        <v>334</v>
      </c>
      <c r="C4" s="452"/>
      <c r="D4" s="452"/>
      <c r="E4" s="452"/>
      <c r="F4" s="588"/>
      <c r="G4" s="453"/>
      <c r="H4" s="452"/>
      <c r="I4" s="452"/>
      <c r="J4" s="452"/>
      <c r="K4" s="588"/>
      <c r="L4" s="453"/>
      <c r="M4" s="452"/>
      <c r="N4" s="452"/>
      <c r="O4" s="452"/>
      <c r="P4" s="588"/>
      <c r="Q4" s="537"/>
    </row>
    <row r="5" spans="1:17" ht="12.75">
      <c r="A5" s="686"/>
      <c r="B5" s="120" t="s">
        <v>338</v>
      </c>
      <c r="C5" s="121" t="s">
        <v>273</v>
      </c>
      <c r="D5" s="479"/>
      <c r="E5" s="479"/>
      <c r="F5" s="679"/>
      <c r="G5" s="686"/>
      <c r="H5" s="479"/>
      <c r="I5" s="479"/>
      <c r="J5" s="479"/>
      <c r="K5" s="679"/>
      <c r="L5" s="686"/>
      <c r="M5" s="479"/>
      <c r="N5" s="479"/>
      <c r="O5" s="479"/>
      <c r="P5" s="679"/>
      <c r="Q5" s="444"/>
    </row>
    <row r="6" spans="1:17" ht="15">
      <c r="A6" s="478">
        <v>1</v>
      </c>
      <c r="B6" s="479" t="s">
        <v>335</v>
      </c>
      <c r="C6" s="480">
        <v>5100238</v>
      </c>
      <c r="D6" s="118" t="s">
        <v>12</v>
      </c>
      <c r="E6" s="118" t="s">
        <v>275</v>
      </c>
      <c r="F6" s="481">
        <v>750</v>
      </c>
      <c r="G6" s="321">
        <v>14470</v>
      </c>
      <c r="H6" s="263">
        <v>14414</v>
      </c>
      <c r="I6" s="380">
        <f>G6-H6</f>
        <v>56</v>
      </c>
      <c r="J6" s="380">
        <f>$F6*I6</f>
        <v>42000</v>
      </c>
      <c r="K6" s="462">
        <f>J6/1000000</f>
        <v>0.042</v>
      </c>
      <c r="L6" s="321">
        <v>999882</v>
      </c>
      <c r="M6" s="263">
        <v>999964</v>
      </c>
      <c r="N6" s="380">
        <f>L6-M6</f>
        <v>-82</v>
      </c>
      <c r="O6" s="380">
        <f>$F6*N6</f>
        <v>-61500</v>
      </c>
      <c r="P6" s="462">
        <f>O6/1000000</f>
        <v>-0.0615</v>
      </c>
      <c r="Q6" s="455"/>
    </row>
    <row r="7" spans="1:17" ht="15">
      <c r="A7" s="478">
        <v>2</v>
      </c>
      <c r="B7" s="479" t="s">
        <v>336</v>
      </c>
      <c r="C7" s="480">
        <v>5295188</v>
      </c>
      <c r="D7" s="118" t="s">
        <v>12</v>
      </c>
      <c r="E7" s="118" t="s">
        <v>275</v>
      </c>
      <c r="F7" s="481">
        <v>1500</v>
      </c>
      <c r="G7" s="321">
        <v>4164</v>
      </c>
      <c r="H7" s="322">
        <v>3344</v>
      </c>
      <c r="I7" s="380">
        <f>G7-H7</f>
        <v>820</v>
      </c>
      <c r="J7" s="380">
        <f>$F7*I7</f>
        <v>1230000</v>
      </c>
      <c r="K7" s="462">
        <f>J7/1000000</f>
        <v>1.23</v>
      </c>
      <c r="L7" s="321">
        <v>0</v>
      </c>
      <c r="M7" s="322">
        <v>0</v>
      </c>
      <c r="N7" s="380">
        <f>L7-M7</f>
        <v>0</v>
      </c>
      <c r="O7" s="380">
        <f>$F7*N7</f>
        <v>0</v>
      </c>
      <c r="P7" s="462">
        <f>O7/1000000</f>
        <v>0</v>
      </c>
      <c r="Q7" s="444"/>
    </row>
    <row r="8" spans="1:17" s="520" customFormat="1" ht="15">
      <c r="A8" s="511">
        <v>3</v>
      </c>
      <c r="B8" s="512" t="s">
        <v>337</v>
      </c>
      <c r="C8" s="513">
        <v>4864840</v>
      </c>
      <c r="D8" s="514" t="s">
        <v>12</v>
      </c>
      <c r="E8" s="514" t="s">
        <v>275</v>
      </c>
      <c r="F8" s="515">
        <v>750</v>
      </c>
      <c r="G8" s="516">
        <v>844419</v>
      </c>
      <c r="H8" s="322">
        <v>845047</v>
      </c>
      <c r="I8" s="517">
        <f>G8-H8</f>
        <v>-628</v>
      </c>
      <c r="J8" s="517">
        <f>$F8*I8</f>
        <v>-471000</v>
      </c>
      <c r="K8" s="518">
        <f>J8/1000000</f>
        <v>-0.471</v>
      </c>
      <c r="L8" s="516">
        <v>998641</v>
      </c>
      <c r="M8" s="322">
        <v>998641</v>
      </c>
      <c r="N8" s="517">
        <f>L8-M8</f>
        <v>0</v>
      </c>
      <c r="O8" s="517">
        <f>$F8*N8</f>
        <v>0</v>
      </c>
      <c r="P8" s="518">
        <f>O8/1000000</f>
        <v>0</v>
      </c>
      <c r="Q8" s="519"/>
    </row>
    <row r="9" spans="1:17" ht="12.75">
      <c r="A9" s="478"/>
      <c r="B9" s="479"/>
      <c r="C9" s="480"/>
      <c r="D9" s="479"/>
      <c r="E9" s="479"/>
      <c r="F9" s="481"/>
      <c r="G9" s="478"/>
      <c r="H9" s="480"/>
      <c r="I9" s="479"/>
      <c r="J9" s="479"/>
      <c r="K9" s="679"/>
      <c r="L9" s="478"/>
      <c r="M9" s="480"/>
      <c r="N9" s="479"/>
      <c r="O9" s="479"/>
      <c r="P9" s="679"/>
      <c r="Q9" s="444"/>
    </row>
    <row r="10" spans="1:17" ht="12.75">
      <c r="A10" s="686"/>
      <c r="B10" s="479"/>
      <c r="C10" s="479"/>
      <c r="D10" s="479"/>
      <c r="E10" s="479"/>
      <c r="F10" s="679"/>
      <c r="G10" s="478"/>
      <c r="H10" s="480"/>
      <c r="I10" s="479"/>
      <c r="J10" s="479"/>
      <c r="K10" s="679"/>
      <c r="L10" s="478"/>
      <c r="M10" s="480"/>
      <c r="N10" s="479"/>
      <c r="O10" s="479"/>
      <c r="P10" s="679"/>
      <c r="Q10" s="444"/>
    </row>
    <row r="11" spans="1:17" ht="12.75">
      <c r="A11" s="686"/>
      <c r="B11" s="479"/>
      <c r="C11" s="479"/>
      <c r="D11" s="479"/>
      <c r="E11" s="479"/>
      <c r="F11" s="679"/>
      <c r="G11" s="478"/>
      <c r="H11" s="480"/>
      <c r="I11" s="479"/>
      <c r="J11" s="479"/>
      <c r="K11" s="679"/>
      <c r="L11" s="478"/>
      <c r="M11" s="480"/>
      <c r="N11" s="479"/>
      <c r="O11" s="479"/>
      <c r="P11" s="679"/>
      <c r="Q11" s="444"/>
    </row>
    <row r="12" spans="1:17" ht="12.75">
      <c r="A12" s="686"/>
      <c r="B12" s="479"/>
      <c r="C12" s="479"/>
      <c r="D12" s="479"/>
      <c r="E12" s="479"/>
      <c r="F12" s="679"/>
      <c r="G12" s="478"/>
      <c r="H12" s="480"/>
      <c r="I12" s="121" t="s">
        <v>311</v>
      </c>
      <c r="J12" s="479"/>
      <c r="K12" s="532">
        <f>SUM(K6:K8)</f>
        <v>0.801</v>
      </c>
      <c r="L12" s="478"/>
      <c r="M12" s="480"/>
      <c r="N12" s="121" t="s">
        <v>311</v>
      </c>
      <c r="O12" s="479"/>
      <c r="P12" s="532">
        <f>SUM(P6:P8)</f>
        <v>-0.0615</v>
      </c>
      <c r="Q12" s="444"/>
    </row>
    <row r="13" spans="1:17" ht="12.75">
      <c r="A13" s="686"/>
      <c r="B13" s="479"/>
      <c r="C13" s="479"/>
      <c r="D13" s="479"/>
      <c r="E13" s="479"/>
      <c r="F13" s="679"/>
      <c r="G13" s="478"/>
      <c r="H13" s="480"/>
      <c r="I13" s="292"/>
      <c r="J13" s="479"/>
      <c r="K13" s="183"/>
      <c r="L13" s="478"/>
      <c r="M13" s="480"/>
      <c r="N13" s="292"/>
      <c r="O13" s="479"/>
      <c r="P13" s="183"/>
      <c r="Q13" s="444"/>
    </row>
    <row r="14" spans="1:17" ht="12.75">
      <c r="A14" s="686"/>
      <c r="B14" s="479"/>
      <c r="C14" s="479"/>
      <c r="D14" s="479"/>
      <c r="E14" s="479"/>
      <c r="F14" s="679"/>
      <c r="G14" s="478"/>
      <c r="H14" s="480"/>
      <c r="I14" s="479"/>
      <c r="J14" s="479"/>
      <c r="K14" s="679"/>
      <c r="L14" s="478"/>
      <c r="M14" s="480"/>
      <c r="N14" s="479"/>
      <c r="O14" s="479"/>
      <c r="P14" s="679"/>
      <c r="Q14" s="444"/>
    </row>
    <row r="15" spans="1:17" ht="12.75">
      <c r="A15" s="686"/>
      <c r="B15" s="114" t="s">
        <v>151</v>
      </c>
      <c r="C15" s="479"/>
      <c r="D15" s="479"/>
      <c r="E15" s="479"/>
      <c r="F15" s="679"/>
      <c r="G15" s="478"/>
      <c r="H15" s="480"/>
      <c r="I15" s="479"/>
      <c r="J15" s="479"/>
      <c r="K15" s="679"/>
      <c r="L15" s="478"/>
      <c r="M15" s="480"/>
      <c r="N15" s="479"/>
      <c r="O15" s="479"/>
      <c r="P15" s="679"/>
      <c r="Q15" s="444"/>
    </row>
    <row r="16" spans="1:17" ht="12.75">
      <c r="A16" s="687"/>
      <c r="B16" s="114" t="s">
        <v>272</v>
      </c>
      <c r="C16" s="105" t="s">
        <v>273</v>
      </c>
      <c r="D16" s="105"/>
      <c r="E16" s="106"/>
      <c r="F16" s="107"/>
      <c r="G16" s="108"/>
      <c r="H16" s="480"/>
      <c r="I16" s="479"/>
      <c r="J16" s="479"/>
      <c r="K16" s="679"/>
      <c r="L16" s="478"/>
      <c r="M16" s="480"/>
      <c r="N16" s="479"/>
      <c r="O16" s="479"/>
      <c r="P16" s="679"/>
      <c r="Q16" s="444"/>
    </row>
    <row r="17" spans="1:17" ht="15">
      <c r="A17" s="108">
        <v>1</v>
      </c>
      <c r="B17" s="109" t="s">
        <v>274</v>
      </c>
      <c r="C17" s="110">
        <v>5100232</v>
      </c>
      <c r="D17" s="111" t="s">
        <v>12</v>
      </c>
      <c r="E17" s="111" t="s">
        <v>275</v>
      </c>
      <c r="F17" s="112">
        <v>5000</v>
      </c>
      <c r="G17" s="321">
        <v>1152</v>
      </c>
      <c r="H17" s="263">
        <v>1091</v>
      </c>
      <c r="I17" s="380">
        <f>G17-H17</f>
        <v>61</v>
      </c>
      <c r="J17" s="380">
        <f>$F17*I17</f>
        <v>305000</v>
      </c>
      <c r="K17" s="462">
        <f>J17/1000000</f>
        <v>0.305</v>
      </c>
      <c r="L17" s="321">
        <v>12038</v>
      </c>
      <c r="M17" s="263">
        <v>11729</v>
      </c>
      <c r="N17" s="380">
        <f>L17-M17</f>
        <v>309</v>
      </c>
      <c r="O17" s="380">
        <f>$F17*N17</f>
        <v>1545000</v>
      </c>
      <c r="P17" s="462">
        <f>O17/1000000</f>
        <v>1.545</v>
      </c>
      <c r="Q17" s="444"/>
    </row>
    <row r="18" spans="1:17" ht="15">
      <c r="A18" s="108">
        <v>2</v>
      </c>
      <c r="B18" s="117" t="s">
        <v>276</v>
      </c>
      <c r="C18" s="110">
        <v>4864938</v>
      </c>
      <c r="D18" s="111" t="s">
        <v>12</v>
      </c>
      <c r="E18" s="111" t="s">
        <v>275</v>
      </c>
      <c r="F18" s="112">
        <v>1000</v>
      </c>
      <c r="G18" s="321">
        <v>999964</v>
      </c>
      <c r="H18" s="322">
        <v>999964</v>
      </c>
      <c r="I18" s="380">
        <f>G18-H18</f>
        <v>0</v>
      </c>
      <c r="J18" s="380">
        <f>$F18*I18</f>
        <v>0</v>
      </c>
      <c r="K18" s="462">
        <f>J18/1000000</f>
        <v>0</v>
      </c>
      <c r="L18" s="321">
        <v>915180</v>
      </c>
      <c r="M18" s="322">
        <v>916316</v>
      </c>
      <c r="N18" s="380">
        <f>L18-M18</f>
        <v>-1136</v>
      </c>
      <c r="O18" s="380">
        <f>$F18*N18</f>
        <v>-1136000</v>
      </c>
      <c r="P18" s="462">
        <f>O18/1000000</f>
        <v>-1.136</v>
      </c>
      <c r="Q18" s="455"/>
    </row>
    <row r="19" spans="1:17" ht="15">
      <c r="A19" s="108">
        <v>3</v>
      </c>
      <c r="B19" s="109" t="s">
        <v>277</v>
      </c>
      <c r="C19" s="110">
        <v>4864947</v>
      </c>
      <c r="D19" s="111" t="s">
        <v>12</v>
      </c>
      <c r="E19" s="111" t="s">
        <v>275</v>
      </c>
      <c r="F19" s="112">
        <v>1000</v>
      </c>
      <c r="G19" s="321">
        <v>973818</v>
      </c>
      <c r="H19" s="322">
        <v>973818</v>
      </c>
      <c r="I19" s="380">
        <f>G19-H19</f>
        <v>0</v>
      </c>
      <c r="J19" s="380">
        <f>$F19*I19</f>
        <v>0</v>
      </c>
      <c r="K19" s="462">
        <f>J19/1000000</f>
        <v>0</v>
      </c>
      <c r="L19" s="321">
        <v>1000409</v>
      </c>
      <c r="M19" s="322">
        <v>998905</v>
      </c>
      <c r="N19" s="380">
        <f>L19-M19</f>
        <v>1504</v>
      </c>
      <c r="O19" s="380">
        <f>$F19*N19</f>
        <v>1504000</v>
      </c>
      <c r="P19" s="462">
        <f>O19/1000000</f>
        <v>1.504</v>
      </c>
      <c r="Q19" s="690"/>
    </row>
    <row r="20" spans="1:17" ht="12.75">
      <c r="A20" s="108"/>
      <c r="B20" s="109"/>
      <c r="C20" s="110"/>
      <c r="D20" s="111"/>
      <c r="E20" s="111"/>
      <c r="F20" s="113"/>
      <c r="G20" s="122"/>
      <c r="H20" s="479"/>
      <c r="I20" s="380"/>
      <c r="J20" s="380"/>
      <c r="K20" s="462"/>
      <c r="L20" s="608"/>
      <c r="M20" s="607"/>
      <c r="N20" s="380"/>
      <c r="O20" s="380"/>
      <c r="P20" s="462"/>
      <c r="Q20" s="444"/>
    </row>
    <row r="21" spans="1:17" ht="12.75">
      <c r="A21" s="686"/>
      <c r="B21" s="479"/>
      <c r="C21" s="479"/>
      <c r="D21" s="479"/>
      <c r="E21" s="479"/>
      <c r="F21" s="679"/>
      <c r="G21" s="686"/>
      <c r="H21" s="479"/>
      <c r="I21" s="479"/>
      <c r="J21" s="479"/>
      <c r="K21" s="679"/>
      <c r="L21" s="686"/>
      <c r="M21" s="479"/>
      <c r="N21" s="479"/>
      <c r="O21" s="479"/>
      <c r="P21" s="679"/>
      <c r="Q21" s="444"/>
    </row>
    <row r="22" spans="1:17" ht="12.75">
      <c r="A22" s="686"/>
      <c r="B22" s="479"/>
      <c r="C22" s="479"/>
      <c r="D22" s="479"/>
      <c r="E22" s="479"/>
      <c r="F22" s="679"/>
      <c r="G22" s="686"/>
      <c r="H22" s="479"/>
      <c r="I22" s="479"/>
      <c r="J22" s="479"/>
      <c r="K22" s="679"/>
      <c r="L22" s="686"/>
      <c r="M22" s="479"/>
      <c r="N22" s="479"/>
      <c r="O22" s="479"/>
      <c r="P22" s="679"/>
      <c r="Q22" s="444"/>
    </row>
    <row r="23" spans="1:17" ht="12.75">
      <c r="A23" s="686"/>
      <c r="B23" s="479"/>
      <c r="C23" s="479"/>
      <c r="D23" s="479"/>
      <c r="E23" s="479"/>
      <c r="F23" s="679"/>
      <c r="G23" s="686"/>
      <c r="H23" s="479"/>
      <c r="I23" s="121" t="s">
        <v>311</v>
      </c>
      <c r="J23" s="479"/>
      <c r="K23" s="532">
        <f>SUM(K17:K19)</f>
        <v>0.305</v>
      </c>
      <c r="L23" s="686"/>
      <c r="M23" s="479"/>
      <c r="N23" s="121" t="s">
        <v>311</v>
      </c>
      <c r="O23" s="479"/>
      <c r="P23" s="532">
        <f>SUM(P17:P19)</f>
        <v>1.913</v>
      </c>
      <c r="Q23" s="444"/>
    </row>
    <row r="24" spans="1:17" ht="13.5" thickBot="1">
      <c r="A24" s="589"/>
      <c r="B24" s="482"/>
      <c r="C24" s="482"/>
      <c r="D24" s="482"/>
      <c r="E24" s="482"/>
      <c r="F24" s="590"/>
      <c r="G24" s="589"/>
      <c r="H24" s="482"/>
      <c r="I24" s="482"/>
      <c r="J24" s="482"/>
      <c r="K24" s="590"/>
      <c r="L24" s="589"/>
      <c r="M24" s="482"/>
      <c r="N24" s="482"/>
      <c r="O24" s="482"/>
      <c r="P24" s="590"/>
      <c r="Q24" s="54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1"/>
  <sheetViews>
    <sheetView view="pageBreakPreview" zoomScale="82" zoomScaleNormal="85" zoomScaleSheetLayoutView="82" zoomScalePageLayoutView="0" workbookViewId="0" topLeftCell="A139">
      <selection activeCell="C12" sqref="C1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48" customFormat="1" ht="14.25" customHeight="1">
      <c r="A1" s="775" t="s">
        <v>232</v>
      </c>
    </row>
    <row r="2" spans="1:18" s="48" customFormat="1" ht="14.25" customHeight="1">
      <c r="A2" s="766" t="s">
        <v>233</v>
      </c>
      <c r="K2" s="43"/>
      <c r="Q2" s="776" t="str">
        <f>NDPL!$Q$1</f>
        <v>MAY-2018</v>
      </c>
      <c r="R2" s="776"/>
    </row>
    <row r="3" s="48" customFormat="1" ht="14.25" customHeight="1">
      <c r="A3" s="661" t="s">
        <v>82</v>
      </c>
    </row>
    <row r="4" spans="1:16" s="48" customFormat="1" ht="14.25" customHeight="1" thickBot="1">
      <c r="A4" s="661" t="s">
        <v>241</v>
      </c>
      <c r="G4" s="777"/>
      <c r="H4" s="777"/>
      <c r="I4" s="43" t="s">
        <v>7</v>
      </c>
      <c r="J4" s="777"/>
      <c r="K4" s="777"/>
      <c r="L4" s="777"/>
      <c r="M4" s="777"/>
      <c r="N4" s="43" t="s">
        <v>388</v>
      </c>
      <c r="O4" s="777"/>
      <c r="P4" s="777"/>
    </row>
    <row r="5" spans="1:17" s="48" customFormat="1" ht="14.25" customHeight="1" thickBot="1" thickTop="1">
      <c r="A5" s="778" t="s">
        <v>8</v>
      </c>
      <c r="B5" s="779" t="s">
        <v>9</v>
      </c>
      <c r="C5" s="780" t="s">
        <v>1</v>
      </c>
      <c r="D5" s="780" t="s">
        <v>2</v>
      </c>
      <c r="E5" s="780" t="s">
        <v>3</v>
      </c>
      <c r="F5" s="780" t="s">
        <v>10</v>
      </c>
      <c r="G5" s="778" t="str">
        <f>NDPL!G5</f>
        <v>FINAL READING 31/05/2018</v>
      </c>
      <c r="H5" s="780" t="str">
        <f>NDPL!H5</f>
        <v>INTIAL READING 01/05/2018</v>
      </c>
      <c r="I5" s="780" t="s">
        <v>4</v>
      </c>
      <c r="J5" s="780" t="s">
        <v>5</v>
      </c>
      <c r="K5" s="780" t="s">
        <v>6</v>
      </c>
      <c r="L5" s="778" t="str">
        <f>NDPL!G5</f>
        <v>FINAL READING 31/05/2018</v>
      </c>
      <c r="M5" s="780" t="str">
        <f>NDPL!H5</f>
        <v>INTIAL READING 01/05/2018</v>
      </c>
      <c r="N5" s="780" t="s">
        <v>4</v>
      </c>
      <c r="O5" s="780" t="s">
        <v>5</v>
      </c>
      <c r="P5" s="780" t="s">
        <v>6</v>
      </c>
      <c r="Q5" s="781" t="s">
        <v>302</v>
      </c>
    </row>
    <row r="6" spans="1:16" s="48" customFormat="1" ht="14.25" customHeight="1" thickBot="1" thickTop="1">
      <c r="A6" s="782"/>
      <c r="B6" s="783"/>
      <c r="C6" s="782"/>
      <c r="D6" s="782"/>
      <c r="E6" s="782"/>
      <c r="F6" s="782"/>
      <c r="G6" s="782"/>
      <c r="H6" s="782"/>
      <c r="I6" s="782"/>
      <c r="J6" s="782"/>
      <c r="K6" s="782"/>
      <c r="L6" s="784"/>
      <c r="M6" s="782"/>
      <c r="N6" s="782"/>
      <c r="O6" s="782"/>
      <c r="P6" s="782"/>
    </row>
    <row r="7" spans="1:17" s="48" customFormat="1" ht="14.25" customHeight="1" thickTop="1">
      <c r="A7" s="339"/>
      <c r="B7" s="340" t="s">
        <v>138</v>
      </c>
      <c r="C7" s="330"/>
      <c r="D7" s="330"/>
      <c r="E7" s="330"/>
      <c r="F7" s="765"/>
      <c r="G7" s="339"/>
      <c r="H7" s="785"/>
      <c r="I7" s="785"/>
      <c r="J7" s="785"/>
      <c r="K7" s="785"/>
      <c r="L7" s="786"/>
      <c r="M7" s="785"/>
      <c r="N7" s="785"/>
      <c r="O7" s="785"/>
      <c r="P7" s="785"/>
      <c r="Q7" s="787"/>
    </row>
    <row r="8" spans="1:17" s="661" customFormat="1" ht="14.25" customHeight="1">
      <c r="A8" s="341">
        <v>1</v>
      </c>
      <c r="B8" s="342" t="s">
        <v>83</v>
      </c>
      <c r="C8" s="345">
        <v>4865110</v>
      </c>
      <c r="D8" s="448" t="s">
        <v>12</v>
      </c>
      <c r="E8" s="449" t="s">
        <v>339</v>
      </c>
      <c r="F8" s="351">
        <v>100</v>
      </c>
      <c r="G8" s="341">
        <v>11288</v>
      </c>
      <c r="H8" s="329">
        <v>11288</v>
      </c>
      <c r="I8" s="329">
        <f aca="true" t="shared" si="0" ref="I8:I14">G8-H8</f>
        <v>0</v>
      </c>
      <c r="J8" s="329">
        <f aca="true" t="shared" si="1" ref="J8:J15">$F8*I8</f>
        <v>0</v>
      </c>
      <c r="K8" s="329">
        <f aca="true" t="shared" si="2" ref="K8:K15">J8/1000000</f>
        <v>0</v>
      </c>
      <c r="L8" s="341">
        <v>994086</v>
      </c>
      <c r="M8" s="329">
        <v>995464</v>
      </c>
      <c r="N8" s="329">
        <f aca="true" t="shared" si="3" ref="N8:N14">L8-M8</f>
        <v>-1378</v>
      </c>
      <c r="O8" s="329">
        <f aca="true" t="shared" si="4" ref="O8:O15">$F8*N8</f>
        <v>-137800</v>
      </c>
      <c r="P8" s="329">
        <f aca="true" t="shared" si="5" ref="P8:P15">O8/1000000</f>
        <v>-0.1378</v>
      </c>
      <c r="Q8" s="468"/>
    </row>
    <row r="9" spans="1:17" s="661" customFormat="1" ht="14.25" customHeight="1">
      <c r="A9" s="341">
        <v>2</v>
      </c>
      <c r="B9" s="342" t="s">
        <v>84</v>
      </c>
      <c r="C9" s="345">
        <v>4865080</v>
      </c>
      <c r="D9" s="448" t="s">
        <v>12</v>
      </c>
      <c r="E9" s="449" t="s">
        <v>339</v>
      </c>
      <c r="F9" s="351">
        <v>300</v>
      </c>
      <c r="G9" s="341">
        <v>8118</v>
      </c>
      <c r="H9" s="329">
        <v>8118</v>
      </c>
      <c r="I9" s="329">
        <f t="shared" si="0"/>
        <v>0</v>
      </c>
      <c r="J9" s="329">
        <f t="shared" si="1"/>
        <v>0</v>
      </c>
      <c r="K9" s="329">
        <f t="shared" si="2"/>
        <v>0</v>
      </c>
      <c r="L9" s="341">
        <v>4775</v>
      </c>
      <c r="M9" s="329">
        <v>6076</v>
      </c>
      <c r="N9" s="329">
        <f t="shared" si="3"/>
        <v>-1301</v>
      </c>
      <c r="O9" s="329">
        <f t="shared" si="4"/>
        <v>-390300</v>
      </c>
      <c r="P9" s="329">
        <f t="shared" si="5"/>
        <v>-0.3903</v>
      </c>
      <c r="Q9" s="468"/>
    </row>
    <row r="10" spans="1:17" s="661" customFormat="1" ht="14.25" customHeight="1">
      <c r="A10" s="341">
        <v>3</v>
      </c>
      <c r="B10" s="342" t="s">
        <v>85</v>
      </c>
      <c r="C10" s="345">
        <v>5295197</v>
      </c>
      <c r="D10" s="448" t="s">
        <v>12</v>
      </c>
      <c r="E10" s="449" t="s">
        <v>339</v>
      </c>
      <c r="F10" s="351">
        <v>75</v>
      </c>
      <c r="G10" s="341">
        <v>28694</v>
      </c>
      <c r="H10" s="329">
        <v>28694</v>
      </c>
      <c r="I10" s="329">
        <f>G10-H10</f>
        <v>0</v>
      </c>
      <c r="J10" s="329">
        <f>$F10*I10</f>
        <v>0</v>
      </c>
      <c r="K10" s="329">
        <f>J10/1000000</f>
        <v>0</v>
      </c>
      <c r="L10" s="341">
        <v>319719</v>
      </c>
      <c r="M10" s="329">
        <v>318581</v>
      </c>
      <c r="N10" s="329">
        <f>L10-M10</f>
        <v>1138</v>
      </c>
      <c r="O10" s="329">
        <f>$F10*N10</f>
        <v>85350</v>
      </c>
      <c r="P10" s="329">
        <f>O10/1000000</f>
        <v>0.08535</v>
      </c>
      <c r="Q10" s="468"/>
    </row>
    <row r="11" spans="1:17" s="661" customFormat="1" ht="14.25" customHeight="1">
      <c r="A11" s="341"/>
      <c r="B11" s="342"/>
      <c r="C11" s="345"/>
      <c r="D11" s="448"/>
      <c r="E11" s="449"/>
      <c r="F11" s="351">
        <v>75</v>
      </c>
      <c r="G11" s="341"/>
      <c r="H11" s="329"/>
      <c r="I11" s="329"/>
      <c r="J11" s="329"/>
      <c r="K11" s="329"/>
      <c r="L11" s="341">
        <v>206357</v>
      </c>
      <c r="M11" s="329">
        <v>208292</v>
      </c>
      <c r="N11" s="329">
        <f>L11-M11</f>
        <v>-1935</v>
      </c>
      <c r="O11" s="329">
        <f>$F11*N11</f>
        <v>-145125</v>
      </c>
      <c r="P11" s="329">
        <f>O11/1000000</f>
        <v>-0.145125</v>
      </c>
      <c r="Q11" s="468"/>
    </row>
    <row r="12" spans="1:17" s="661" customFormat="1" ht="14.25" customHeight="1">
      <c r="A12" s="341">
        <v>4</v>
      </c>
      <c r="B12" s="342" t="s">
        <v>86</v>
      </c>
      <c r="C12" s="345">
        <v>4865184</v>
      </c>
      <c r="D12" s="448" t="s">
        <v>12</v>
      </c>
      <c r="E12" s="449" t="s">
        <v>339</v>
      </c>
      <c r="F12" s="351">
        <v>300</v>
      </c>
      <c r="G12" s="341">
        <v>998301</v>
      </c>
      <c r="H12" s="329">
        <v>998301</v>
      </c>
      <c r="I12" s="329">
        <f t="shared" si="0"/>
        <v>0</v>
      </c>
      <c r="J12" s="329">
        <f t="shared" si="1"/>
        <v>0</v>
      </c>
      <c r="K12" s="329">
        <f t="shared" si="2"/>
        <v>0</v>
      </c>
      <c r="L12" s="341">
        <v>5592</v>
      </c>
      <c r="M12" s="329">
        <v>5402</v>
      </c>
      <c r="N12" s="329">
        <f t="shared" si="3"/>
        <v>190</v>
      </c>
      <c r="O12" s="329">
        <f t="shared" si="4"/>
        <v>57000</v>
      </c>
      <c r="P12" s="329">
        <f t="shared" si="5"/>
        <v>0.057</v>
      </c>
      <c r="Q12" s="468"/>
    </row>
    <row r="13" spans="1:17" s="661" customFormat="1" ht="14.25" customHeight="1">
      <c r="A13" s="341">
        <v>5</v>
      </c>
      <c r="B13" s="342" t="s">
        <v>87</v>
      </c>
      <c r="C13" s="345">
        <v>4865103</v>
      </c>
      <c r="D13" s="448" t="s">
        <v>12</v>
      </c>
      <c r="E13" s="449" t="s">
        <v>339</v>
      </c>
      <c r="F13" s="351">
        <v>1333.3</v>
      </c>
      <c r="G13" s="341">
        <v>1728</v>
      </c>
      <c r="H13" s="329">
        <v>1728</v>
      </c>
      <c r="I13" s="329">
        <f t="shared" si="0"/>
        <v>0</v>
      </c>
      <c r="J13" s="329">
        <f t="shared" si="1"/>
        <v>0</v>
      </c>
      <c r="K13" s="329">
        <f t="shared" si="2"/>
        <v>0</v>
      </c>
      <c r="L13" s="341">
        <v>3357</v>
      </c>
      <c r="M13" s="329">
        <v>3281</v>
      </c>
      <c r="N13" s="329">
        <f t="shared" si="3"/>
        <v>76</v>
      </c>
      <c r="O13" s="329">
        <f t="shared" si="4"/>
        <v>101330.8</v>
      </c>
      <c r="P13" s="329">
        <f t="shared" si="5"/>
        <v>0.1013308</v>
      </c>
      <c r="Q13" s="696"/>
    </row>
    <row r="14" spans="1:17" s="661" customFormat="1" ht="14.25" customHeight="1">
      <c r="A14" s="341">
        <v>6</v>
      </c>
      <c r="B14" s="342" t="s">
        <v>88</v>
      </c>
      <c r="C14" s="345">
        <v>4865101</v>
      </c>
      <c r="D14" s="448" t="s">
        <v>12</v>
      </c>
      <c r="E14" s="449" t="s">
        <v>339</v>
      </c>
      <c r="F14" s="351">
        <v>100</v>
      </c>
      <c r="G14" s="341">
        <v>35179</v>
      </c>
      <c r="H14" s="329">
        <v>35179</v>
      </c>
      <c r="I14" s="329">
        <f t="shared" si="0"/>
        <v>0</v>
      </c>
      <c r="J14" s="329">
        <f t="shared" si="1"/>
        <v>0</v>
      </c>
      <c r="K14" s="329">
        <f t="shared" si="2"/>
        <v>0</v>
      </c>
      <c r="L14" s="341">
        <v>155377</v>
      </c>
      <c r="M14" s="329">
        <v>158879</v>
      </c>
      <c r="N14" s="329">
        <f t="shared" si="3"/>
        <v>-3502</v>
      </c>
      <c r="O14" s="329">
        <f t="shared" si="4"/>
        <v>-350200</v>
      </c>
      <c r="P14" s="329">
        <f t="shared" si="5"/>
        <v>-0.3502</v>
      </c>
      <c r="Q14" s="468"/>
    </row>
    <row r="15" spans="1:17" s="661" customFormat="1" ht="14.25" customHeight="1">
      <c r="A15" s="341">
        <v>7</v>
      </c>
      <c r="B15" s="342" t="s">
        <v>89</v>
      </c>
      <c r="C15" s="345">
        <v>5295196</v>
      </c>
      <c r="D15" s="448" t="s">
        <v>12</v>
      </c>
      <c r="E15" s="449" t="s">
        <v>339</v>
      </c>
      <c r="F15" s="744">
        <v>75</v>
      </c>
      <c r="G15" s="341">
        <v>16525</v>
      </c>
      <c r="H15" s="329">
        <v>16525</v>
      </c>
      <c r="I15" s="329">
        <f>G15-H15</f>
        <v>0</v>
      </c>
      <c r="J15" s="329">
        <f t="shared" si="1"/>
        <v>0</v>
      </c>
      <c r="K15" s="329">
        <f t="shared" si="2"/>
        <v>0</v>
      </c>
      <c r="L15" s="341">
        <v>41336</v>
      </c>
      <c r="M15" s="329">
        <v>49580</v>
      </c>
      <c r="N15" s="329">
        <f>L15-M15</f>
        <v>-8244</v>
      </c>
      <c r="O15" s="329">
        <f t="shared" si="4"/>
        <v>-618300</v>
      </c>
      <c r="P15" s="329">
        <f t="shared" si="5"/>
        <v>-0.6183</v>
      </c>
      <c r="Q15" s="468"/>
    </row>
    <row r="16" spans="1:17" s="48" customFormat="1" ht="14.25" customHeight="1">
      <c r="A16" s="341"/>
      <c r="B16" s="344" t="s">
        <v>11</v>
      </c>
      <c r="C16" s="345"/>
      <c r="D16" s="448"/>
      <c r="E16" s="448"/>
      <c r="F16" s="351"/>
      <c r="G16" s="788"/>
      <c r="H16" s="789"/>
      <c r="I16" s="789"/>
      <c r="J16" s="789"/>
      <c r="K16" s="789"/>
      <c r="L16" s="788"/>
      <c r="M16" s="789"/>
      <c r="N16" s="789"/>
      <c r="O16" s="789"/>
      <c r="P16" s="789"/>
      <c r="Q16" s="790"/>
    </row>
    <row r="17" spans="1:17" s="661" customFormat="1" ht="14.25" customHeight="1">
      <c r="A17" s="341">
        <v>8</v>
      </c>
      <c r="B17" s="342" t="s">
        <v>360</v>
      </c>
      <c r="C17" s="345">
        <v>4864884</v>
      </c>
      <c r="D17" s="448" t="s">
        <v>12</v>
      </c>
      <c r="E17" s="449" t="s">
        <v>339</v>
      </c>
      <c r="F17" s="351">
        <v>1000</v>
      </c>
      <c r="G17" s="341">
        <v>985895</v>
      </c>
      <c r="H17" s="329">
        <v>986192</v>
      </c>
      <c r="I17" s="329">
        <f aca="true" t="shared" si="6" ref="I17:I27">G17-H17</f>
        <v>-297</v>
      </c>
      <c r="J17" s="329">
        <f aca="true" t="shared" si="7" ref="J17:J27">$F17*I17</f>
        <v>-297000</v>
      </c>
      <c r="K17" s="329">
        <f aca="true" t="shared" si="8" ref="K17:K27">J17/1000000</f>
        <v>-0.297</v>
      </c>
      <c r="L17" s="341">
        <v>2256</v>
      </c>
      <c r="M17" s="329">
        <v>2261</v>
      </c>
      <c r="N17" s="329">
        <f aca="true" t="shared" si="9" ref="N17:N27">L17-M17</f>
        <v>-5</v>
      </c>
      <c r="O17" s="329">
        <f aca="true" t="shared" si="10" ref="O17:O27">$F17*N17</f>
        <v>-5000</v>
      </c>
      <c r="P17" s="329">
        <f aca="true" t="shared" si="11" ref="P17:P27">O17/1000000</f>
        <v>-0.005</v>
      </c>
      <c r="Q17" s="468"/>
    </row>
    <row r="18" spans="1:17" s="661" customFormat="1" ht="14.25" customHeight="1">
      <c r="A18" s="341">
        <v>9</v>
      </c>
      <c r="B18" s="342" t="s">
        <v>90</v>
      </c>
      <c r="C18" s="345">
        <v>5295122</v>
      </c>
      <c r="D18" s="448" t="s">
        <v>12</v>
      </c>
      <c r="E18" s="449" t="s">
        <v>339</v>
      </c>
      <c r="F18" s="351">
        <v>100</v>
      </c>
      <c r="G18" s="341">
        <v>976635</v>
      </c>
      <c r="H18" s="329">
        <v>976928</v>
      </c>
      <c r="I18" s="329">
        <f t="shared" si="6"/>
        <v>-293</v>
      </c>
      <c r="J18" s="329">
        <f t="shared" si="7"/>
        <v>-29300</v>
      </c>
      <c r="K18" s="329">
        <f t="shared" si="8"/>
        <v>-0.0293</v>
      </c>
      <c r="L18" s="341">
        <v>35669</v>
      </c>
      <c r="M18" s="329">
        <v>34955</v>
      </c>
      <c r="N18" s="329">
        <f t="shared" si="9"/>
        <v>714</v>
      </c>
      <c r="O18" s="329">
        <f t="shared" si="10"/>
        <v>71400</v>
      </c>
      <c r="P18" s="329">
        <f t="shared" si="11"/>
        <v>0.0714</v>
      </c>
      <c r="Q18" s="468" t="s">
        <v>485</v>
      </c>
    </row>
    <row r="19" spans="1:17" s="661" customFormat="1" ht="14.25" customHeight="1">
      <c r="A19" s="341">
        <v>10</v>
      </c>
      <c r="B19" s="342" t="s">
        <v>121</v>
      </c>
      <c r="C19" s="345">
        <v>4864832</v>
      </c>
      <c r="D19" s="448" t="s">
        <v>12</v>
      </c>
      <c r="E19" s="449" t="s">
        <v>339</v>
      </c>
      <c r="F19" s="351">
        <v>1000</v>
      </c>
      <c r="G19" s="341">
        <v>999196</v>
      </c>
      <c r="H19" s="329">
        <v>999132</v>
      </c>
      <c r="I19" s="329">
        <f t="shared" si="6"/>
        <v>64</v>
      </c>
      <c r="J19" s="329">
        <f t="shared" si="7"/>
        <v>64000</v>
      </c>
      <c r="K19" s="329">
        <f t="shared" si="8"/>
        <v>0.064</v>
      </c>
      <c r="L19" s="341">
        <v>1479</v>
      </c>
      <c r="M19" s="329">
        <v>1475</v>
      </c>
      <c r="N19" s="329">
        <f t="shared" si="9"/>
        <v>4</v>
      </c>
      <c r="O19" s="329">
        <f t="shared" si="10"/>
        <v>4000</v>
      </c>
      <c r="P19" s="329">
        <f t="shared" si="11"/>
        <v>0.004</v>
      </c>
      <c r="Q19" s="468"/>
    </row>
    <row r="20" spans="1:17" s="661" customFormat="1" ht="14.25" customHeight="1">
      <c r="A20" s="341">
        <v>11</v>
      </c>
      <c r="B20" s="342" t="s">
        <v>91</v>
      </c>
      <c r="C20" s="345">
        <v>4864833</v>
      </c>
      <c r="D20" s="448" t="s">
        <v>12</v>
      </c>
      <c r="E20" s="449" t="s">
        <v>339</v>
      </c>
      <c r="F20" s="351">
        <v>1000</v>
      </c>
      <c r="G20" s="341">
        <v>992214</v>
      </c>
      <c r="H20" s="329">
        <v>992272</v>
      </c>
      <c r="I20" s="329">
        <f t="shared" si="6"/>
        <v>-58</v>
      </c>
      <c r="J20" s="329">
        <f t="shared" si="7"/>
        <v>-58000</v>
      </c>
      <c r="K20" s="329">
        <f t="shared" si="8"/>
        <v>-0.058</v>
      </c>
      <c r="L20" s="341">
        <v>1470</v>
      </c>
      <c r="M20" s="329">
        <v>1454</v>
      </c>
      <c r="N20" s="329">
        <f t="shared" si="9"/>
        <v>16</v>
      </c>
      <c r="O20" s="329">
        <f t="shared" si="10"/>
        <v>16000</v>
      </c>
      <c r="P20" s="329">
        <f t="shared" si="11"/>
        <v>0.016</v>
      </c>
      <c r="Q20" s="468"/>
    </row>
    <row r="21" spans="1:17" s="661" customFormat="1" ht="14.25" customHeight="1">
      <c r="A21" s="341">
        <v>12</v>
      </c>
      <c r="B21" s="342" t="s">
        <v>92</v>
      </c>
      <c r="C21" s="345">
        <v>4864834</v>
      </c>
      <c r="D21" s="448" t="s">
        <v>12</v>
      </c>
      <c r="E21" s="449" t="s">
        <v>339</v>
      </c>
      <c r="F21" s="351">
        <v>1000</v>
      </c>
      <c r="G21" s="341">
        <v>993398</v>
      </c>
      <c r="H21" s="329">
        <v>993398</v>
      </c>
      <c r="I21" s="329">
        <f t="shared" si="6"/>
        <v>0</v>
      </c>
      <c r="J21" s="329">
        <f t="shared" si="7"/>
        <v>0</v>
      </c>
      <c r="K21" s="329">
        <f t="shared" si="8"/>
        <v>0</v>
      </c>
      <c r="L21" s="341">
        <v>5493</v>
      </c>
      <c r="M21" s="329">
        <v>5571</v>
      </c>
      <c r="N21" s="329">
        <f t="shared" si="9"/>
        <v>-78</v>
      </c>
      <c r="O21" s="329">
        <f t="shared" si="10"/>
        <v>-78000</v>
      </c>
      <c r="P21" s="329">
        <f t="shared" si="11"/>
        <v>-0.078</v>
      </c>
      <c r="Q21" s="468"/>
    </row>
    <row r="22" spans="1:17" s="661" customFormat="1" ht="14.25" customHeight="1">
      <c r="A22" s="341">
        <v>13</v>
      </c>
      <c r="B22" s="307" t="s">
        <v>93</v>
      </c>
      <c r="C22" s="345">
        <v>4864889</v>
      </c>
      <c r="D22" s="794" t="s">
        <v>12</v>
      </c>
      <c r="E22" s="449" t="s">
        <v>339</v>
      </c>
      <c r="F22" s="351">
        <v>1000</v>
      </c>
      <c r="G22" s="341">
        <v>997251</v>
      </c>
      <c r="H22" s="329">
        <v>997254</v>
      </c>
      <c r="I22" s="329">
        <f t="shared" si="6"/>
        <v>-3</v>
      </c>
      <c r="J22" s="329">
        <f t="shared" si="7"/>
        <v>-3000</v>
      </c>
      <c r="K22" s="329">
        <f t="shared" si="8"/>
        <v>-0.003</v>
      </c>
      <c r="L22" s="341">
        <v>998707</v>
      </c>
      <c r="M22" s="329">
        <v>998944</v>
      </c>
      <c r="N22" s="329">
        <f t="shared" si="9"/>
        <v>-237</v>
      </c>
      <c r="O22" s="329">
        <f t="shared" si="10"/>
        <v>-237000</v>
      </c>
      <c r="P22" s="329">
        <f t="shared" si="11"/>
        <v>-0.237</v>
      </c>
      <c r="Q22" s="468"/>
    </row>
    <row r="23" spans="1:17" s="661" customFormat="1" ht="14.25" customHeight="1">
      <c r="A23" s="341">
        <v>14</v>
      </c>
      <c r="B23" s="342" t="s">
        <v>94</v>
      </c>
      <c r="C23" s="345">
        <v>5128408</v>
      </c>
      <c r="D23" s="448" t="s">
        <v>12</v>
      </c>
      <c r="E23" s="449" t="s">
        <v>339</v>
      </c>
      <c r="F23" s="351"/>
      <c r="G23" s="341">
        <v>999960</v>
      </c>
      <c r="H23" s="329">
        <v>999967</v>
      </c>
      <c r="I23" s="329">
        <f>G23-H23</f>
        <v>-7</v>
      </c>
      <c r="J23" s="329">
        <f>$F23*I23</f>
        <v>0</v>
      </c>
      <c r="K23" s="329">
        <f>J23/1000000</f>
        <v>0</v>
      </c>
      <c r="L23" s="341">
        <v>999661</v>
      </c>
      <c r="M23" s="329">
        <v>999997</v>
      </c>
      <c r="N23" s="329">
        <f>L23-M23</f>
        <v>-336</v>
      </c>
      <c r="O23" s="329">
        <f>$F23*N23</f>
        <v>0</v>
      </c>
      <c r="P23" s="329">
        <f>O23/1000000</f>
        <v>0</v>
      </c>
      <c r="Q23" s="468"/>
    </row>
    <row r="24" spans="1:17" s="661" customFormat="1" ht="14.25" customHeight="1">
      <c r="A24" s="341">
        <v>15</v>
      </c>
      <c r="B24" s="342" t="s">
        <v>95</v>
      </c>
      <c r="C24" s="345">
        <v>4864895</v>
      </c>
      <c r="D24" s="448" t="s">
        <v>12</v>
      </c>
      <c r="E24" s="449" t="s">
        <v>339</v>
      </c>
      <c r="F24" s="351">
        <v>800</v>
      </c>
      <c r="G24" s="341">
        <v>999037</v>
      </c>
      <c r="H24" s="329">
        <v>999038</v>
      </c>
      <c r="I24" s="329">
        <f>G24-H24</f>
        <v>-1</v>
      </c>
      <c r="J24" s="329">
        <f t="shared" si="7"/>
        <v>-800</v>
      </c>
      <c r="K24" s="329">
        <f t="shared" si="8"/>
        <v>-0.0008</v>
      </c>
      <c r="L24" s="341">
        <v>2853</v>
      </c>
      <c r="M24" s="329">
        <v>2081</v>
      </c>
      <c r="N24" s="329">
        <f>L24-M24</f>
        <v>772</v>
      </c>
      <c r="O24" s="329">
        <f t="shared" si="10"/>
        <v>617600</v>
      </c>
      <c r="P24" s="329">
        <f t="shared" si="11"/>
        <v>0.6176</v>
      </c>
      <c r="Q24" s="468"/>
    </row>
    <row r="25" spans="1:17" s="661" customFormat="1" ht="14.25" customHeight="1">
      <c r="A25" s="341">
        <v>16</v>
      </c>
      <c r="B25" s="342" t="s">
        <v>96</v>
      </c>
      <c r="C25" s="345">
        <v>4864838</v>
      </c>
      <c r="D25" s="448" t="s">
        <v>12</v>
      </c>
      <c r="E25" s="449" t="s">
        <v>339</v>
      </c>
      <c r="F25" s="351">
        <v>1000</v>
      </c>
      <c r="G25" s="341">
        <v>998865</v>
      </c>
      <c r="H25" s="329">
        <v>998958</v>
      </c>
      <c r="I25" s="329">
        <f t="shared" si="6"/>
        <v>-93</v>
      </c>
      <c r="J25" s="329">
        <f t="shared" si="7"/>
        <v>-93000</v>
      </c>
      <c r="K25" s="329">
        <f t="shared" si="8"/>
        <v>-0.093</v>
      </c>
      <c r="L25" s="341">
        <v>33042</v>
      </c>
      <c r="M25" s="329">
        <v>32995</v>
      </c>
      <c r="N25" s="329">
        <f t="shared" si="9"/>
        <v>47</v>
      </c>
      <c r="O25" s="329">
        <f t="shared" si="10"/>
        <v>47000</v>
      </c>
      <c r="P25" s="329">
        <f t="shared" si="11"/>
        <v>0.047</v>
      </c>
      <c r="Q25" s="468"/>
    </row>
    <row r="26" spans="1:17" s="661" customFormat="1" ht="14.25" customHeight="1">
      <c r="A26" s="341">
        <v>17</v>
      </c>
      <c r="B26" s="342" t="s">
        <v>119</v>
      </c>
      <c r="C26" s="345">
        <v>4864839</v>
      </c>
      <c r="D26" s="448" t="s">
        <v>12</v>
      </c>
      <c r="E26" s="449" t="s">
        <v>339</v>
      </c>
      <c r="F26" s="351">
        <v>1000</v>
      </c>
      <c r="G26" s="341">
        <v>2015</v>
      </c>
      <c r="H26" s="329">
        <v>2024</v>
      </c>
      <c r="I26" s="329">
        <f t="shared" si="6"/>
        <v>-9</v>
      </c>
      <c r="J26" s="329">
        <f t="shared" si="7"/>
        <v>-9000</v>
      </c>
      <c r="K26" s="329">
        <f t="shared" si="8"/>
        <v>-0.009</v>
      </c>
      <c r="L26" s="341">
        <v>9726</v>
      </c>
      <c r="M26" s="329">
        <v>9728</v>
      </c>
      <c r="N26" s="329">
        <f t="shared" si="9"/>
        <v>-2</v>
      </c>
      <c r="O26" s="329">
        <f t="shared" si="10"/>
        <v>-2000</v>
      </c>
      <c r="P26" s="329">
        <f t="shared" si="11"/>
        <v>-0.002</v>
      </c>
      <c r="Q26" s="468"/>
    </row>
    <row r="27" spans="1:17" s="661" customFormat="1" ht="14.25" customHeight="1">
      <c r="A27" s="341">
        <v>18</v>
      </c>
      <c r="B27" s="342" t="s">
        <v>120</v>
      </c>
      <c r="C27" s="345">
        <v>4864883</v>
      </c>
      <c r="D27" s="448" t="s">
        <v>12</v>
      </c>
      <c r="E27" s="449" t="s">
        <v>339</v>
      </c>
      <c r="F27" s="351">
        <v>1000</v>
      </c>
      <c r="G27" s="341">
        <v>3129</v>
      </c>
      <c r="H27" s="329">
        <v>2434</v>
      </c>
      <c r="I27" s="329">
        <f t="shared" si="6"/>
        <v>695</v>
      </c>
      <c r="J27" s="329">
        <f t="shared" si="7"/>
        <v>695000</v>
      </c>
      <c r="K27" s="329">
        <f t="shared" si="8"/>
        <v>0.695</v>
      </c>
      <c r="L27" s="341">
        <v>17164</v>
      </c>
      <c r="M27" s="329">
        <v>17082</v>
      </c>
      <c r="N27" s="329">
        <f t="shared" si="9"/>
        <v>82</v>
      </c>
      <c r="O27" s="329">
        <f t="shared" si="10"/>
        <v>82000</v>
      </c>
      <c r="P27" s="329">
        <f t="shared" si="11"/>
        <v>0.082</v>
      </c>
      <c r="Q27" s="468"/>
    </row>
    <row r="28" spans="1:17" s="661" customFormat="1" ht="14.25" customHeight="1">
      <c r="A28" s="341"/>
      <c r="B28" s="344" t="s">
        <v>97</v>
      </c>
      <c r="C28" s="345"/>
      <c r="D28" s="448"/>
      <c r="E28" s="448"/>
      <c r="F28" s="351"/>
      <c r="G28" s="341"/>
      <c r="H28" s="329"/>
      <c r="I28" s="329"/>
      <c r="J28" s="329"/>
      <c r="K28" s="791"/>
      <c r="L28" s="341"/>
      <c r="M28" s="329"/>
      <c r="N28" s="329"/>
      <c r="O28" s="329"/>
      <c r="P28" s="791"/>
      <c r="Q28" s="468"/>
    </row>
    <row r="29" spans="1:17" s="661" customFormat="1" ht="14.25" customHeight="1">
      <c r="A29" s="341">
        <v>19</v>
      </c>
      <c r="B29" s="342" t="s">
        <v>98</v>
      </c>
      <c r="C29" s="345">
        <v>4864954</v>
      </c>
      <c r="D29" s="448" t="s">
        <v>12</v>
      </c>
      <c r="E29" s="449" t="s">
        <v>339</v>
      </c>
      <c r="F29" s="351">
        <v>1250</v>
      </c>
      <c r="G29" s="341">
        <v>981573</v>
      </c>
      <c r="H29" s="329">
        <v>981573</v>
      </c>
      <c r="I29" s="329">
        <f>G29-H29</f>
        <v>0</v>
      </c>
      <c r="J29" s="329">
        <f>$F29*I29</f>
        <v>0</v>
      </c>
      <c r="K29" s="329">
        <f>J29/1000000</f>
        <v>0</v>
      </c>
      <c r="L29" s="341">
        <v>951761</v>
      </c>
      <c r="M29" s="329">
        <v>951761</v>
      </c>
      <c r="N29" s="329">
        <f>L29-M29</f>
        <v>0</v>
      </c>
      <c r="O29" s="329">
        <f>$F29*N29</f>
        <v>0</v>
      </c>
      <c r="P29" s="329">
        <f>O29/1000000</f>
        <v>0</v>
      </c>
      <c r="Q29" s="468" t="s">
        <v>484</v>
      </c>
    </row>
    <row r="30" spans="1:17" s="661" customFormat="1" ht="14.25" customHeight="1">
      <c r="A30" s="341">
        <v>20</v>
      </c>
      <c r="B30" s="342" t="s">
        <v>99</v>
      </c>
      <c r="C30" s="345">
        <v>4865030</v>
      </c>
      <c r="D30" s="448" t="s">
        <v>12</v>
      </c>
      <c r="E30" s="449" t="s">
        <v>339</v>
      </c>
      <c r="F30" s="351">
        <v>1100</v>
      </c>
      <c r="G30" s="341">
        <v>999999</v>
      </c>
      <c r="H30" s="329">
        <v>999999</v>
      </c>
      <c r="I30" s="329">
        <f>G30-H30</f>
        <v>0</v>
      </c>
      <c r="J30" s="329">
        <f>$F30*I30</f>
        <v>0</v>
      </c>
      <c r="K30" s="329">
        <f>J30/1000000</f>
        <v>0</v>
      </c>
      <c r="L30" s="341">
        <v>957491</v>
      </c>
      <c r="M30" s="329">
        <v>960850</v>
      </c>
      <c r="N30" s="329">
        <f>L30-M30</f>
        <v>-3359</v>
      </c>
      <c r="O30" s="329">
        <f>$F30*N30</f>
        <v>-3694900</v>
      </c>
      <c r="P30" s="329">
        <f>O30/1000000</f>
        <v>-3.6949</v>
      </c>
      <c r="Q30" s="468"/>
    </row>
    <row r="31" spans="1:17" s="661" customFormat="1" ht="14.25" customHeight="1">
      <c r="A31" s="341">
        <v>21</v>
      </c>
      <c r="B31" s="342" t="s">
        <v>358</v>
      </c>
      <c r="C31" s="345">
        <v>4864943</v>
      </c>
      <c r="D31" s="448" t="s">
        <v>12</v>
      </c>
      <c r="E31" s="449" t="s">
        <v>339</v>
      </c>
      <c r="F31" s="351">
        <v>1000</v>
      </c>
      <c r="G31" s="341">
        <v>964088</v>
      </c>
      <c r="H31" s="329">
        <v>964492</v>
      </c>
      <c r="I31" s="329">
        <f>G31-H31</f>
        <v>-404</v>
      </c>
      <c r="J31" s="329">
        <f>$F31*I31</f>
        <v>-404000</v>
      </c>
      <c r="K31" s="329">
        <f>J31/1000000</f>
        <v>-0.404</v>
      </c>
      <c r="L31" s="341">
        <v>7610</v>
      </c>
      <c r="M31" s="329">
        <v>7610</v>
      </c>
      <c r="N31" s="329">
        <f>L31-M31</f>
        <v>0</v>
      </c>
      <c r="O31" s="329">
        <f>$F31*N31</f>
        <v>0</v>
      </c>
      <c r="P31" s="329">
        <f>O31/1000000</f>
        <v>0</v>
      </c>
      <c r="Q31" s="468"/>
    </row>
    <row r="32" spans="1:17" s="661" customFormat="1" ht="14.25" customHeight="1">
      <c r="A32" s="341"/>
      <c r="B32" s="344" t="s">
        <v>31</v>
      </c>
      <c r="C32" s="345"/>
      <c r="D32" s="448"/>
      <c r="E32" s="448"/>
      <c r="F32" s="351"/>
      <c r="G32" s="341"/>
      <c r="H32" s="329"/>
      <c r="I32" s="329"/>
      <c r="J32" s="329"/>
      <c r="K32" s="791">
        <f>SUM(K29:K31)</f>
        <v>-0.404</v>
      </c>
      <c r="L32" s="341"/>
      <c r="M32" s="329"/>
      <c r="N32" s="329"/>
      <c r="O32" s="329"/>
      <c r="P32" s="791">
        <f>SUM(P29:P31)</f>
        <v>-3.6949</v>
      </c>
      <c r="Q32" s="468"/>
    </row>
    <row r="33" spans="1:17" s="661" customFormat="1" ht="14.25" customHeight="1">
      <c r="A33" s="341">
        <v>22</v>
      </c>
      <c r="B33" s="342" t="s">
        <v>100</v>
      </c>
      <c r="C33" s="345">
        <v>4864913</v>
      </c>
      <c r="D33" s="448" t="s">
        <v>12</v>
      </c>
      <c r="E33" s="449" t="s">
        <v>339</v>
      </c>
      <c r="F33" s="661">
        <v>-1000</v>
      </c>
      <c r="G33" s="341">
        <v>996258</v>
      </c>
      <c r="H33" s="329">
        <v>996296</v>
      </c>
      <c r="I33" s="329">
        <f>G33-H33</f>
        <v>-38</v>
      </c>
      <c r="J33" s="329">
        <f>$F33*I33</f>
        <v>38000</v>
      </c>
      <c r="K33" s="329">
        <f>J33/1000000</f>
        <v>0.038</v>
      </c>
      <c r="L33" s="341">
        <v>999978</v>
      </c>
      <c r="M33" s="329">
        <v>999978</v>
      </c>
      <c r="N33" s="329">
        <f>L33-M33</f>
        <v>0</v>
      </c>
      <c r="O33" s="329">
        <f>$F33*N33</f>
        <v>0</v>
      </c>
      <c r="P33" s="329">
        <f>O33/1000000</f>
        <v>0</v>
      </c>
      <c r="Q33" s="468"/>
    </row>
    <row r="34" spans="1:17" s="661" customFormat="1" ht="14.25" customHeight="1">
      <c r="A34" s="341">
        <v>23</v>
      </c>
      <c r="B34" s="342" t="s">
        <v>101</v>
      </c>
      <c r="C34" s="345">
        <v>5295140</v>
      </c>
      <c r="D34" s="448" t="s">
        <v>12</v>
      </c>
      <c r="E34" s="449" t="s">
        <v>339</v>
      </c>
      <c r="F34" s="345">
        <v>-1000</v>
      </c>
      <c r="G34" s="341">
        <v>995696</v>
      </c>
      <c r="H34" s="329">
        <v>995997</v>
      </c>
      <c r="I34" s="329">
        <f>G34-H34</f>
        <v>-301</v>
      </c>
      <c r="J34" s="329">
        <f>$F34*I34</f>
        <v>301000</v>
      </c>
      <c r="K34" s="329">
        <f>J34/1000000</f>
        <v>0.301</v>
      </c>
      <c r="L34" s="341">
        <v>999921</v>
      </c>
      <c r="M34" s="329">
        <v>999972</v>
      </c>
      <c r="N34" s="329">
        <f>L34-M34</f>
        <v>-51</v>
      </c>
      <c r="O34" s="329">
        <f>$F34*N34</f>
        <v>51000</v>
      </c>
      <c r="P34" s="329">
        <f>O34/1000000</f>
        <v>0.051</v>
      </c>
      <c r="Q34" s="468"/>
    </row>
    <row r="35" spans="1:17" s="661" customFormat="1" ht="14.25" customHeight="1">
      <c r="A35" s="341">
        <v>24</v>
      </c>
      <c r="B35" s="382" t="s">
        <v>142</v>
      </c>
      <c r="C35" s="352">
        <v>4902528</v>
      </c>
      <c r="D35" s="795" t="s">
        <v>12</v>
      </c>
      <c r="E35" s="449" t="s">
        <v>339</v>
      </c>
      <c r="F35" s="352">
        <v>300</v>
      </c>
      <c r="G35" s="341">
        <v>15</v>
      </c>
      <c r="H35" s="329">
        <v>15</v>
      </c>
      <c r="I35" s="329">
        <f>G35-H35</f>
        <v>0</v>
      </c>
      <c r="J35" s="329">
        <f>$F35*I35</f>
        <v>0</v>
      </c>
      <c r="K35" s="329">
        <f>J35/1000000</f>
        <v>0</v>
      </c>
      <c r="L35" s="341">
        <v>302</v>
      </c>
      <c r="M35" s="329">
        <v>302</v>
      </c>
      <c r="N35" s="329">
        <f>L35-M35</f>
        <v>0</v>
      </c>
      <c r="O35" s="329">
        <f>$F35*N35</f>
        <v>0</v>
      </c>
      <c r="P35" s="329">
        <f>O35/1000000</f>
        <v>0</v>
      </c>
      <c r="Q35" s="468"/>
    </row>
    <row r="36" spans="1:17" s="661" customFormat="1" ht="14.25" customHeight="1">
      <c r="A36" s="341"/>
      <c r="B36" s="344" t="s">
        <v>26</v>
      </c>
      <c r="C36" s="345"/>
      <c r="D36" s="448"/>
      <c r="E36" s="448"/>
      <c r="F36" s="351"/>
      <c r="G36" s="341"/>
      <c r="H36" s="329"/>
      <c r="I36" s="329"/>
      <c r="J36" s="329"/>
      <c r="K36" s="329"/>
      <c r="L36" s="341"/>
      <c r="M36" s="329"/>
      <c r="N36" s="329"/>
      <c r="O36" s="329"/>
      <c r="P36" s="329"/>
      <c r="Q36" s="468"/>
    </row>
    <row r="37" spans="1:17" s="661" customFormat="1" ht="14.25" customHeight="1">
      <c r="A37" s="341">
        <v>25</v>
      </c>
      <c r="B37" s="307" t="s">
        <v>45</v>
      </c>
      <c r="C37" s="345">
        <v>4864854</v>
      </c>
      <c r="D37" s="794" t="s">
        <v>12</v>
      </c>
      <c r="E37" s="449" t="s">
        <v>339</v>
      </c>
      <c r="F37" s="351">
        <v>1000</v>
      </c>
      <c r="G37" s="341">
        <v>999838</v>
      </c>
      <c r="H37" s="329">
        <v>999838</v>
      </c>
      <c r="I37" s="329">
        <f>G37-H37</f>
        <v>0</v>
      </c>
      <c r="J37" s="329">
        <f>$F37*I37</f>
        <v>0</v>
      </c>
      <c r="K37" s="329">
        <f>J37/1000000</f>
        <v>0</v>
      </c>
      <c r="L37" s="341">
        <v>6498</v>
      </c>
      <c r="M37" s="329">
        <v>6843</v>
      </c>
      <c r="N37" s="329">
        <f>L37-M37</f>
        <v>-345</v>
      </c>
      <c r="O37" s="329">
        <f>$F37*N37</f>
        <v>-345000</v>
      </c>
      <c r="P37" s="329">
        <f>O37/1000000</f>
        <v>-0.345</v>
      </c>
      <c r="Q37" s="696"/>
    </row>
    <row r="38" spans="1:17" s="661" customFormat="1" ht="14.25" customHeight="1">
      <c r="A38" s="341"/>
      <c r="B38" s="344" t="s">
        <v>102</v>
      </c>
      <c r="C38" s="345"/>
      <c r="D38" s="448"/>
      <c r="E38" s="448"/>
      <c r="F38" s="351"/>
      <c r="G38" s="341"/>
      <c r="H38" s="329"/>
      <c r="I38" s="329"/>
      <c r="J38" s="329"/>
      <c r="K38" s="329"/>
      <c r="L38" s="341"/>
      <c r="M38" s="329"/>
      <c r="N38" s="329"/>
      <c r="O38" s="329"/>
      <c r="P38" s="329"/>
      <c r="Q38" s="468"/>
    </row>
    <row r="39" spans="1:17" s="661" customFormat="1" ht="14.25" customHeight="1">
      <c r="A39" s="341">
        <v>26</v>
      </c>
      <c r="B39" s="342" t="s">
        <v>103</v>
      </c>
      <c r="C39" s="345">
        <v>5295159</v>
      </c>
      <c r="D39" s="448" t="s">
        <v>12</v>
      </c>
      <c r="E39" s="449" t="s">
        <v>339</v>
      </c>
      <c r="F39" s="351">
        <v>-1000</v>
      </c>
      <c r="G39" s="341">
        <v>30319</v>
      </c>
      <c r="H39" s="329">
        <v>29072</v>
      </c>
      <c r="I39" s="329">
        <f>G39-H39</f>
        <v>1247</v>
      </c>
      <c r="J39" s="329">
        <f>$F39*I39</f>
        <v>-1247000</v>
      </c>
      <c r="K39" s="329">
        <f>J39/1000000</f>
        <v>-1.247</v>
      </c>
      <c r="L39" s="341">
        <v>1000146</v>
      </c>
      <c r="M39" s="329">
        <v>999996</v>
      </c>
      <c r="N39" s="329">
        <f>L39-M39</f>
        <v>150</v>
      </c>
      <c r="O39" s="329">
        <f>$F39*N39</f>
        <v>-150000</v>
      </c>
      <c r="P39" s="329">
        <f>O39/1000000</f>
        <v>-0.15</v>
      </c>
      <c r="Q39" s="468"/>
    </row>
    <row r="40" spans="1:17" s="661" customFormat="1" ht="14.25" customHeight="1">
      <c r="A40" s="341">
        <v>27</v>
      </c>
      <c r="B40" s="342" t="s">
        <v>104</v>
      </c>
      <c r="C40" s="345">
        <v>4865029</v>
      </c>
      <c r="D40" s="448" t="s">
        <v>12</v>
      </c>
      <c r="E40" s="449" t="s">
        <v>339</v>
      </c>
      <c r="F40" s="351">
        <v>-1000</v>
      </c>
      <c r="G40" s="341">
        <v>17219</v>
      </c>
      <c r="H40" s="329">
        <v>17172</v>
      </c>
      <c r="I40" s="329">
        <f>G40-H40</f>
        <v>47</v>
      </c>
      <c r="J40" s="329">
        <f>$F40*I40</f>
        <v>-47000</v>
      </c>
      <c r="K40" s="329">
        <f>J40/1000000</f>
        <v>-0.047</v>
      </c>
      <c r="L40" s="341">
        <v>999835</v>
      </c>
      <c r="M40" s="329">
        <v>999826</v>
      </c>
      <c r="N40" s="329">
        <f>L40-M40</f>
        <v>9</v>
      </c>
      <c r="O40" s="329">
        <f>$F40*N40</f>
        <v>-9000</v>
      </c>
      <c r="P40" s="329">
        <f>O40/1000000</f>
        <v>-0.009</v>
      </c>
      <c r="Q40" s="468"/>
    </row>
    <row r="41" spans="1:17" s="661" customFormat="1" ht="14.25" customHeight="1">
      <c r="A41" s="341">
        <v>28</v>
      </c>
      <c r="B41" s="342" t="s">
        <v>105</v>
      </c>
      <c r="C41" s="345">
        <v>5128420</v>
      </c>
      <c r="D41" s="448" t="s">
        <v>12</v>
      </c>
      <c r="E41" s="449" t="s">
        <v>339</v>
      </c>
      <c r="F41" s="351">
        <v>-1000</v>
      </c>
      <c r="G41" s="341">
        <v>989427</v>
      </c>
      <c r="H41" s="329">
        <v>989480</v>
      </c>
      <c r="I41" s="329">
        <f>G41-H41</f>
        <v>-53</v>
      </c>
      <c r="J41" s="329">
        <f>$F41*I41</f>
        <v>53000</v>
      </c>
      <c r="K41" s="329">
        <f>J41/1000000</f>
        <v>0.053</v>
      </c>
      <c r="L41" s="341">
        <v>991389</v>
      </c>
      <c r="M41" s="329">
        <v>991671</v>
      </c>
      <c r="N41" s="329">
        <f>L41-M41</f>
        <v>-282</v>
      </c>
      <c r="O41" s="329">
        <f>$F41*N41</f>
        <v>282000</v>
      </c>
      <c r="P41" s="329">
        <f>O41/1000000</f>
        <v>0.282</v>
      </c>
      <c r="Q41" s="468"/>
    </row>
    <row r="42" spans="1:17" s="661" customFormat="1" ht="14.25" customHeight="1">
      <c r="A42" s="341">
        <v>29</v>
      </c>
      <c r="B42" s="307" t="s">
        <v>106</v>
      </c>
      <c r="C42" s="345">
        <v>4864906</v>
      </c>
      <c r="D42" s="448" t="s">
        <v>12</v>
      </c>
      <c r="E42" s="449" t="s">
        <v>339</v>
      </c>
      <c r="F42" s="351">
        <v>-1000</v>
      </c>
      <c r="G42" s="341">
        <v>993763</v>
      </c>
      <c r="H42" s="329">
        <v>993764</v>
      </c>
      <c r="I42" s="329">
        <f>G42-H42</f>
        <v>-1</v>
      </c>
      <c r="J42" s="329">
        <f>$F42*I42</f>
        <v>1000</v>
      </c>
      <c r="K42" s="329">
        <f>J42/1000000</f>
        <v>0.001</v>
      </c>
      <c r="L42" s="341">
        <v>998719</v>
      </c>
      <c r="M42" s="329">
        <v>998773</v>
      </c>
      <c r="N42" s="329">
        <f>L42-M42</f>
        <v>-54</v>
      </c>
      <c r="O42" s="329">
        <f>$F42*N42</f>
        <v>54000</v>
      </c>
      <c r="P42" s="329">
        <f>O42/1000000</f>
        <v>0.054</v>
      </c>
      <c r="Q42" s="696"/>
    </row>
    <row r="43" spans="1:17" s="661" customFormat="1" ht="14.25" customHeight="1">
      <c r="A43" s="341"/>
      <c r="B43" s="344" t="s">
        <v>400</v>
      </c>
      <c r="C43" s="345"/>
      <c r="D43" s="448"/>
      <c r="E43" s="449"/>
      <c r="F43" s="351"/>
      <c r="G43" s="341"/>
      <c r="H43" s="329"/>
      <c r="I43" s="329"/>
      <c r="J43" s="329"/>
      <c r="K43" s="329"/>
      <c r="L43" s="341"/>
      <c r="M43" s="329"/>
      <c r="N43" s="329"/>
      <c r="O43" s="329"/>
      <c r="P43" s="329"/>
      <c r="Q43" s="696"/>
    </row>
    <row r="44" spans="1:17" s="661" customFormat="1" ht="14.25" customHeight="1">
      <c r="A44" s="341">
        <v>30</v>
      </c>
      <c r="B44" s="342" t="s">
        <v>103</v>
      </c>
      <c r="C44" s="345">
        <v>5295177</v>
      </c>
      <c r="D44" s="448" t="s">
        <v>12</v>
      </c>
      <c r="E44" s="449" t="s">
        <v>339</v>
      </c>
      <c r="F44" s="351">
        <v>-1000</v>
      </c>
      <c r="G44" s="341">
        <v>997816</v>
      </c>
      <c r="H44" s="329">
        <v>997779</v>
      </c>
      <c r="I44" s="329">
        <f>G44-H44</f>
        <v>37</v>
      </c>
      <c r="J44" s="329">
        <f>$F44*I44</f>
        <v>-37000</v>
      </c>
      <c r="K44" s="329">
        <f>J44/1000000</f>
        <v>-0.037</v>
      </c>
      <c r="L44" s="341">
        <v>998348</v>
      </c>
      <c r="M44" s="329">
        <v>999465</v>
      </c>
      <c r="N44" s="329">
        <f>L44-M44</f>
        <v>-1117</v>
      </c>
      <c r="O44" s="329">
        <f>$F45*N44</f>
        <v>1117000</v>
      </c>
      <c r="P44" s="329">
        <f>O44/1000000</f>
        <v>1.117</v>
      </c>
      <c r="Q44" s="696"/>
    </row>
    <row r="45" spans="1:17" s="661" customFormat="1" ht="14.25" customHeight="1">
      <c r="A45" s="341"/>
      <c r="B45" s="342"/>
      <c r="C45" s="345"/>
      <c r="D45" s="448"/>
      <c r="E45" s="449"/>
      <c r="F45" s="351">
        <v>-1000</v>
      </c>
      <c r="G45" s="341"/>
      <c r="H45" s="329"/>
      <c r="I45" s="329"/>
      <c r="J45" s="329"/>
      <c r="K45" s="329"/>
      <c r="L45" s="341">
        <v>987106</v>
      </c>
      <c r="M45" s="329">
        <v>987144</v>
      </c>
      <c r="N45" s="329">
        <f>L45-M45</f>
        <v>-38</v>
      </c>
      <c r="O45" s="329">
        <f>$F44*N45</f>
        <v>38000</v>
      </c>
      <c r="P45" s="329">
        <f>O45/1000000</f>
        <v>0.038</v>
      </c>
      <c r="Q45" s="696"/>
    </row>
    <row r="46" spans="1:17" s="661" customFormat="1" ht="14.25" customHeight="1">
      <c r="A46" s="341">
        <v>31</v>
      </c>
      <c r="B46" s="342" t="s">
        <v>403</v>
      </c>
      <c r="C46" s="345">
        <v>5128456</v>
      </c>
      <c r="D46" s="448" t="s">
        <v>12</v>
      </c>
      <c r="E46" s="449" t="s">
        <v>339</v>
      </c>
      <c r="F46" s="351">
        <v>-1000</v>
      </c>
      <c r="G46" s="341">
        <v>998643</v>
      </c>
      <c r="H46" s="329">
        <v>998639</v>
      </c>
      <c r="I46" s="329">
        <f>G46-H46</f>
        <v>4</v>
      </c>
      <c r="J46" s="329">
        <f>$F46*I46</f>
        <v>-4000</v>
      </c>
      <c r="K46" s="329">
        <f>J46/1000000</f>
        <v>-0.004</v>
      </c>
      <c r="L46" s="341">
        <v>294</v>
      </c>
      <c r="M46" s="329">
        <v>155</v>
      </c>
      <c r="N46" s="329">
        <f>L46-M46</f>
        <v>139</v>
      </c>
      <c r="O46" s="329">
        <f>$F46*N46</f>
        <v>-139000</v>
      </c>
      <c r="P46" s="329">
        <f>O46/1000000</f>
        <v>-0.139</v>
      </c>
      <c r="Q46" s="696"/>
    </row>
    <row r="47" spans="1:17" s="661" customFormat="1" ht="14.25" customHeight="1">
      <c r="A47" s="341">
        <v>32</v>
      </c>
      <c r="B47" s="342" t="s">
        <v>401</v>
      </c>
      <c r="C47" s="345">
        <v>5128443</v>
      </c>
      <c r="D47" s="448" t="s">
        <v>12</v>
      </c>
      <c r="E47" s="449" t="s">
        <v>339</v>
      </c>
      <c r="F47" s="351">
        <v>-2000</v>
      </c>
      <c r="G47" s="341">
        <v>20</v>
      </c>
      <c r="H47" s="329">
        <v>0</v>
      </c>
      <c r="I47" s="329">
        <f>G47-H47</f>
        <v>20</v>
      </c>
      <c r="J47" s="329">
        <f>$F47*I47</f>
        <v>-40000</v>
      </c>
      <c r="K47" s="329">
        <f>J47/1000000</f>
        <v>-0.04</v>
      </c>
      <c r="L47" s="341">
        <v>1000030</v>
      </c>
      <c r="M47" s="329">
        <v>999999</v>
      </c>
      <c r="N47" s="329">
        <f>L47-M47</f>
        <v>31</v>
      </c>
      <c r="O47" s="329">
        <f>$F47*N47</f>
        <v>-62000</v>
      </c>
      <c r="P47" s="329">
        <f>O47/1000000</f>
        <v>-0.062</v>
      </c>
      <c r="Q47" s="696"/>
    </row>
    <row r="48" spans="1:17" s="661" customFormat="1" ht="14.25" customHeight="1">
      <c r="A48" s="341"/>
      <c r="B48" s="344" t="s">
        <v>41</v>
      </c>
      <c r="C48" s="345"/>
      <c r="D48" s="448"/>
      <c r="E48" s="448"/>
      <c r="F48" s="351"/>
      <c r="G48" s="341"/>
      <c r="H48" s="329"/>
      <c r="I48" s="329"/>
      <c r="J48" s="329"/>
      <c r="K48" s="329"/>
      <c r="L48" s="341"/>
      <c r="M48" s="329"/>
      <c r="N48" s="329"/>
      <c r="O48" s="329"/>
      <c r="P48" s="329"/>
      <c r="Q48" s="468"/>
    </row>
    <row r="49" spans="1:17" s="661" customFormat="1" ht="14.25" customHeight="1">
      <c r="A49" s="341"/>
      <c r="B49" s="343" t="s">
        <v>18</v>
      </c>
      <c r="C49" s="345"/>
      <c r="D49" s="794"/>
      <c r="E49" s="794"/>
      <c r="F49" s="351"/>
      <c r="G49" s="341"/>
      <c r="H49" s="329"/>
      <c r="I49" s="329"/>
      <c r="J49" s="329"/>
      <c r="K49" s="329"/>
      <c r="L49" s="341"/>
      <c r="M49" s="329"/>
      <c r="N49" s="329"/>
      <c r="O49" s="329"/>
      <c r="P49" s="329"/>
      <c r="Q49" s="468"/>
    </row>
    <row r="50" spans="1:17" s="661" customFormat="1" ht="14.25" customHeight="1">
      <c r="A50" s="341">
        <v>33</v>
      </c>
      <c r="B50" s="342" t="s">
        <v>19</v>
      </c>
      <c r="C50" s="345">
        <v>4864875</v>
      </c>
      <c r="D50" s="448" t="s">
        <v>12</v>
      </c>
      <c r="E50" s="449" t="s">
        <v>339</v>
      </c>
      <c r="F50" s="351">
        <v>1000</v>
      </c>
      <c r="G50" s="341">
        <v>1221</v>
      </c>
      <c r="H50" s="329">
        <v>1222</v>
      </c>
      <c r="I50" s="329">
        <f>G50-H50</f>
        <v>-1</v>
      </c>
      <c r="J50" s="329">
        <f>$F50*I50</f>
        <v>-1000</v>
      </c>
      <c r="K50" s="329">
        <f>J50/1000000</f>
        <v>-0.001</v>
      </c>
      <c r="L50" s="341">
        <v>418</v>
      </c>
      <c r="M50" s="329">
        <v>394</v>
      </c>
      <c r="N50" s="329">
        <f>L50-M50</f>
        <v>24</v>
      </c>
      <c r="O50" s="329">
        <f>$F50*N50</f>
        <v>24000</v>
      </c>
      <c r="P50" s="329">
        <f>O50/1000000</f>
        <v>0.024</v>
      </c>
      <c r="Q50" s="792"/>
    </row>
    <row r="51" spans="1:17" s="661" customFormat="1" ht="14.25" customHeight="1">
      <c r="A51" s="341">
        <v>34</v>
      </c>
      <c r="B51" s="342" t="s">
        <v>20</v>
      </c>
      <c r="C51" s="345">
        <v>4864914</v>
      </c>
      <c r="D51" s="448" t="s">
        <v>12</v>
      </c>
      <c r="E51" s="449" t="s">
        <v>339</v>
      </c>
      <c r="F51" s="351">
        <v>400</v>
      </c>
      <c r="G51" s="341">
        <v>2205</v>
      </c>
      <c r="H51" s="329">
        <v>2206</v>
      </c>
      <c r="I51" s="329">
        <f>G51-H51</f>
        <v>-1</v>
      </c>
      <c r="J51" s="329">
        <f>$F51*I51</f>
        <v>-400</v>
      </c>
      <c r="K51" s="329">
        <f>J51/1000000</f>
        <v>-0.0004</v>
      </c>
      <c r="L51" s="341">
        <v>61</v>
      </c>
      <c r="M51" s="329">
        <v>13</v>
      </c>
      <c r="N51" s="329">
        <f>L51-M51</f>
        <v>48</v>
      </c>
      <c r="O51" s="329">
        <f>$F51*N51</f>
        <v>19200</v>
      </c>
      <c r="P51" s="329">
        <f>O51/1000000</f>
        <v>0.0192</v>
      </c>
      <c r="Q51" s="468"/>
    </row>
    <row r="52" spans="1:17" s="48" customFormat="1" ht="14.25" customHeight="1">
      <c r="A52" s="341"/>
      <c r="B52" s="344" t="s">
        <v>116</v>
      </c>
      <c r="C52" s="345"/>
      <c r="D52" s="448"/>
      <c r="E52" s="448"/>
      <c r="F52" s="351"/>
      <c r="G52" s="788"/>
      <c r="H52" s="789"/>
      <c r="I52" s="789"/>
      <c r="J52" s="789"/>
      <c r="K52" s="789"/>
      <c r="L52" s="788"/>
      <c r="M52" s="789"/>
      <c r="N52" s="789"/>
      <c r="O52" s="789"/>
      <c r="P52" s="789"/>
      <c r="Q52" s="790"/>
    </row>
    <row r="53" spans="1:17" s="661" customFormat="1" ht="14.25" customHeight="1">
      <c r="A53" s="341">
        <v>35</v>
      </c>
      <c r="B53" s="342" t="s">
        <v>117</v>
      </c>
      <c r="C53" s="345">
        <v>5295199</v>
      </c>
      <c r="D53" s="448" t="s">
        <v>12</v>
      </c>
      <c r="E53" s="449" t="s">
        <v>339</v>
      </c>
      <c r="F53" s="351">
        <v>1000</v>
      </c>
      <c r="G53" s="341">
        <v>998183</v>
      </c>
      <c r="H53" s="329">
        <v>998183</v>
      </c>
      <c r="I53" s="329">
        <f>G53-H53</f>
        <v>0</v>
      </c>
      <c r="J53" s="329">
        <f>$F53*I53</f>
        <v>0</v>
      </c>
      <c r="K53" s="329">
        <f>J53/1000000</f>
        <v>0</v>
      </c>
      <c r="L53" s="341">
        <v>1144</v>
      </c>
      <c r="M53" s="329">
        <v>1144</v>
      </c>
      <c r="N53" s="329">
        <f>L53-M53</f>
        <v>0</v>
      </c>
      <c r="O53" s="329">
        <f>$F53*N53</f>
        <v>0</v>
      </c>
      <c r="P53" s="329">
        <f>O53/1000000</f>
        <v>0</v>
      </c>
      <c r="Q53" s="468"/>
    </row>
    <row r="54" spans="1:17" s="307" customFormat="1" ht="14.25" customHeight="1">
      <c r="A54" s="329">
        <v>36</v>
      </c>
      <c r="B54" s="307" t="s">
        <v>118</v>
      </c>
      <c r="C54" s="345">
        <v>4864809</v>
      </c>
      <c r="D54" s="794" t="s">
        <v>12</v>
      </c>
      <c r="E54" s="449" t="s">
        <v>339</v>
      </c>
      <c r="F54" s="345">
        <v>200</v>
      </c>
      <c r="G54" s="341">
        <v>997009</v>
      </c>
      <c r="H54" s="329">
        <v>996941</v>
      </c>
      <c r="I54" s="329">
        <f>G54-H54</f>
        <v>68</v>
      </c>
      <c r="J54" s="329">
        <f>$F54*I54</f>
        <v>13600</v>
      </c>
      <c r="K54" s="329">
        <f>J54/1000000</f>
        <v>0.0136</v>
      </c>
      <c r="L54" s="341">
        <v>90</v>
      </c>
      <c r="M54" s="329">
        <v>0</v>
      </c>
      <c r="N54" s="329">
        <f>L54-M54</f>
        <v>90</v>
      </c>
      <c r="O54" s="329">
        <f>$F54*N54</f>
        <v>18000</v>
      </c>
      <c r="P54" s="329">
        <f>O54/1000000</f>
        <v>0.018</v>
      </c>
      <c r="Q54" s="341" t="s">
        <v>485</v>
      </c>
    </row>
    <row r="55" spans="1:17" s="307" customFormat="1" ht="14.25" customHeight="1">
      <c r="A55" s="329"/>
      <c r="C55" s="345">
        <v>4864828</v>
      </c>
      <c r="D55" s="794" t="s">
        <v>12</v>
      </c>
      <c r="E55" s="449" t="s">
        <v>339</v>
      </c>
      <c r="F55" s="345">
        <v>133.33</v>
      </c>
      <c r="G55" s="341">
        <v>33</v>
      </c>
      <c r="H55" s="329">
        <v>0</v>
      </c>
      <c r="I55" s="329">
        <f>G55-H55</f>
        <v>33</v>
      </c>
      <c r="J55" s="329">
        <f>$F55*I55</f>
        <v>4399.89</v>
      </c>
      <c r="K55" s="329">
        <f>J55/1000000</f>
        <v>0.00439989</v>
      </c>
      <c r="L55" s="341">
        <v>1935</v>
      </c>
      <c r="M55" s="329">
        <v>0</v>
      </c>
      <c r="N55" s="329">
        <f>L55-M55</f>
        <v>1935</v>
      </c>
      <c r="O55" s="329">
        <f>$F55*N55</f>
        <v>257993.55000000002</v>
      </c>
      <c r="P55" s="329">
        <f>O55/1000000</f>
        <v>0.25799355</v>
      </c>
      <c r="Q55" s="341" t="s">
        <v>474</v>
      </c>
    </row>
    <row r="56" spans="1:17" s="661" customFormat="1" ht="14.25" customHeight="1">
      <c r="A56" s="329"/>
      <c r="B56" s="343" t="s">
        <v>435</v>
      </c>
      <c r="C56" s="345"/>
      <c r="D56" s="794"/>
      <c r="E56" s="449"/>
      <c r="F56" s="345"/>
      <c r="G56" s="341"/>
      <c r="H56" s="329"/>
      <c r="I56" s="329"/>
      <c r="J56" s="329"/>
      <c r="K56" s="329"/>
      <c r="L56" s="341"/>
      <c r="M56" s="329"/>
      <c r="N56" s="329"/>
      <c r="O56" s="329"/>
      <c r="P56" s="329"/>
      <c r="Q56" s="341"/>
    </row>
    <row r="57" spans="1:17" s="661" customFormat="1" ht="14.25" customHeight="1">
      <c r="A57" s="329">
        <v>37</v>
      </c>
      <c r="B57" s="307" t="s">
        <v>35</v>
      </c>
      <c r="C57" s="345">
        <v>5295145</v>
      </c>
      <c r="D57" s="794" t="s">
        <v>12</v>
      </c>
      <c r="E57" s="449" t="s">
        <v>339</v>
      </c>
      <c r="F57" s="345">
        <v>-1000</v>
      </c>
      <c r="G57" s="341">
        <v>983775</v>
      </c>
      <c r="H57" s="329">
        <v>983854</v>
      </c>
      <c r="I57" s="329">
        <f>G57-H57</f>
        <v>-79</v>
      </c>
      <c r="J57" s="329">
        <f>$F57*I57</f>
        <v>79000</v>
      </c>
      <c r="K57" s="329">
        <f>J57/1000000</f>
        <v>0.079</v>
      </c>
      <c r="L57" s="341">
        <v>999970</v>
      </c>
      <c r="M57" s="329">
        <v>999984</v>
      </c>
      <c r="N57" s="329">
        <f>L57-M57</f>
        <v>-14</v>
      </c>
      <c r="O57" s="329">
        <f>$F57*N57</f>
        <v>14000</v>
      </c>
      <c r="P57" s="329">
        <f>O57/1000000</f>
        <v>0.014</v>
      </c>
      <c r="Q57" s="341"/>
    </row>
    <row r="58" spans="1:17" s="661" customFormat="1" ht="14.25" customHeight="1">
      <c r="A58" s="329"/>
      <c r="B58" s="307"/>
      <c r="C58" s="345"/>
      <c r="D58" s="794"/>
      <c r="E58" s="449"/>
      <c r="F58" s="345">
        <v>-1000</v>
      </c>
      <c r="G58" s="341"/>
      <c r="H58" s="329"/>
      <c r="I58" s="329"/>
      <c r="J58" s="329"/>
      <c r="K58" s="329"/>
      <c r="L58" s="341">
        <v>990216</v>
      </c>
      <c r="M58" s="329">
        <v>990226</v>
      </c>
      <c r="N58" s="329">
        <f>L58-M58</f>
        <v>-10</v>
      </c>
      <c r="O58" s="329">
        <f>$F58*N58</f>
        <v>10000</v>
      </c>
      <c r="P58" s="329">
        <f>O58/1000000</f>
        <v>0.01</v>
      </c>
      <c r="Q58" s="341"/>
    </row>
    <row r="59" spans="1:17" s="756" customFormat="1" ht="14.25" customHeight="1" thickBot="1">
      <c r="A59" s="755">
        <v>38</v>
      </c>
      <c r="B59" s="756" t="s">
        <v>172</v>
      </c>
      <c r="C59" s="346">
        <v>5295146</v>
      </c>
      <c r="D59" s="796" t="s">
        <v>12</v>
      </c>
      <c r="E59" s="796" t="s">
        <v>339</v>
      </c>
      <c r="F59" s="346">
        <v>-1000</v>
      </c>
      <c r="G59" s="699">
        <v>997900</v>
      </c>
      <c r="H59" s="346">
        <v>997900</v>
      </c>
      <c r="I59" s="346">
        <f>G59-H59</f>
        <v>0</v>
      </c>
      <c r="J59" s="346">
        <f>$F59*I59</f>
        <v>0</v>
      </c>
      <c r="K59" s="346">
        <f>J59/1000000</f>
        <v>0</v>
      </c>
      <c r="L59" s="699">
        <v>999928</v>
      </c>
      <c r="M59" s="346">
        <v>999928</v>
      </c>
      <c r="N59" s="346">
        <f>L59-M59</f>
        <v>0</v>
      </c>
      <c r="O59" s="346">
        <f>$F59*N59</f>
        <v>0</v>
      </c>
      <c r="P59" s="346">
        <f>O59/1000000</f>
        <v>0</v>
      </c>
      <c r="Q59" s="699"/>
    </row>
    <row r="60" spans="1:17" s="661" customFormat="1" ht="14.25" customHeight="1" thickTop="1">
      <c r="A60" s="329"/>
      <c r="B60" s="307"/>
      <c r="C60" s="345"/>
      <c r="D60" s="329"/>
      <c r="E60" s="307"/>
      <c r="F60" s="345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07"/>
    </row>
    <row r="61" spans="2:16" s="48" customFormat="1" ht="14.25" customHeight="1">
      <c r="B61" s="775" t="s">
        <v>136</v>
      </c>
      <c r="I61" s="26"/>
      <c r="J61" s="26"/>
      <c r="K61" s="793">
        <f>SUM(K8:K59)-K32</f>
        <v>-1.0215001100000003</v>
      </c>
      <c r="N61" s="26"/>
      <c r="O61" s="26"/>
      <c r="P61" s="793">
        <f>SUM(P8:P59)-P32</f>
        <v>-3.3967506500000018</v>
      </c>
    </row>
    <row r="62" spans="2:16" s="48" customFormat="1" ht="14.25" customHeight="1">
      <c r="B62" s="775"/>
      <c r="I62" s="26"/>
      <c r="J62" s="26"/>
      <c r="K62" s="26"/>
      <c r="N62" s="26"/>
      <c r="O62" s="26"/>
      <c r="P62" s="26"/>
    </row>
    <row r="63" spans="2:16" s="48" customFormat="1" ht="14.25" customHeight="1">
      <c r="B63" s="775" t="s">
        <v>137</v>
      </c>
      <c r="I63" s="26"/>
      <c r="J63" s="26"/>
      <c r="K63" s="793">
        <f>SUM(K61:K62)</f>
        <v>-1.0215001100000003</v>
      </c>
      <c r="N63" s="26"/>
      <c r="O63" s="26"/>
      <c r="P63" s="793">
        <f>SUM(P61:P62)</f>
        <v>-3.3967506500000018</v>
      </c>
    </row>
    <row r="64" ht="15">
      <c r="F64" s="187"/>
    </row>
    <row r="65" spans="6:17" ht="15">
      <c r="F65" s="187"/>
      <c r="Q65" s="242" t="str">
        <f>NDPL!$Q$1</f>
        <v>MAY-2018</v>
      </c>
    </row>
    <row r="67" spans="6:17" ht="15">
      <c r="F67" s="187"/>
      <c r="Q67" s="242"/>
    </row>
    <row r="68" spans="1:16" ht="18.75" thickBot="1">
      <c r="A68" s="82" t="s">
        <v>241</v>
      </c>
      <c r="F68" s="187"/>
      <c r="G68" s="6"/>
      <c r="H68" s="6"/>
      <c r="I68" s="43" t="s">
        <v>7</v>
      </c>
      <c r="J68" s="16"/>
      <c r="K68" s="16"/>
      <c r="L68" s="16"/>
      <c r="M68" s="16"/>
      <c r="N68" s="43" t="s">
        <v>388</v>
      </c>
      <c r="O68" s="16"/>
      <c r="P68" s="16"/>
    </row>
    <row r="69" spans="1:17" ht="39.75" thickBot="1" thickTop="1">
      <c r="A69" s="33" t="s">
        <v>8</v>
      </c>
      <c r="B69" s="30" t="s">
        <v>9</v>
      </c>
      <c r="C69" s="31" t="s">
        <v>1</v>
      </c>
      <c r="D69" s="31" t="s">
        <v>2</v>
      </c>
      <c r="E69" s="31" t="s">
        <v>3</v>
      </c>
      <c r="F69" s="31" t="s">
        <v>10</v>
      </c>
      <c r="G69" s="33" t="str">
        <f>NDPL!G5</f>
        <v>FINAL READING 31/05/2018</v>
      </c>
      <c r="H69" s="31" t="str">
        <f>NDPL!H5</f>
        <v>INTIAL READING 01/05/2018</v>
      </c>
      <c r="I69" s="31" t="s">
        <v>4</v>
      </c>
      <c r="J69" s="31" t="s">
        <v>5</v>
      </c>
      <c r="K69" s="31" t="s">
        <v>6</v>
      </c>
      <c r="L69" s="33" t="str">
        <f>NDPL!G5</f>
        <v>FINAL READING 31/05/2018</v>
      </c>
      <c r="M69" s="31" t="str">
        <f>NDPL!H5</f>
        <v>INTIAL READING 01/05/2018</v>
      </c>
      <c r="N69" s="31" t="s">
        <v>4</v>
      </c>
      <c r="O69" s="31" t="s">
        <v>5</v>
      </c>
      <c r="P69" s="31" t="s">
        <v>6</v>
      </c>
      <c r="Q69" s="32" t="s">
        <v>302</v>
      </c>
    </row>
    <row r="70" spans="1:16" ht="17.25" thickBot="1" thickTop="1">
      <c r="A70" s="17"/>
      <c r="B70" s="83"/>
      <c r="C70" s="17"/>
      <c r="D70" s="17"/>
      <c r="E70" s="17"/>
      <c r="F70" s="308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7" ht="15.75" customHeight="1" thickTop="1">
      <c r="A71" s="339"/>
      <c r="B71" s="340" t="s">
        <v>122</v>
      </c>
      <c r="C71" s="34"/>
      <c r="D71" s="34"/>
      <c r="E71" s="34"/>
      <c r="F71" s="309"/>
      <c r="G71" s="27"/>
      <c r="H71" s="452"/>
      <c r="I71" s="452"/>
      <c r="J71" s="452"/>
      <c r="K71" s="452"/>
      <c r="L71" s="27"/>
      <c r="M71" s="452"/>
      <c r="N71" s="452"/>
      <c r="O71" s="452"/>
      <c r="P71" s="452"/>
      <c r="Q71" s="537"/>
    </row>
    <row r="72" spans="1:17" s="440" customFormat="1" ht="15.75" customHeight="1">
      <c r="A72" s="341">
        <v>1</v>
      </c>
      <c r="B72" s="342" t="s">
        <v>15</v>
      </c>
      <c r="C72" s="345">
        <v>4864968</v>
      </c>
      <c r="D72" s="37" t="s">
        <v>12</v>
      </c>
      <c r="E72" s="38" t="s">
        <v>339</v>
      </c>
      <c r="F72" s="351">
        <v>-1000</v>
      </c>
      <c r="G72" s="321">
        <v>978110</v>
      </c>
      <c r="H72" s="263">
        <v>978138</v>
      </c>
      <c r="I72" s="322">
        <f>G72-H72</f>
        <v>-28</v>
      </c>
      <c r="J72" s="322">
        <f>$F72*I72</f>
        <v>28000</v>
      </c>
      <c r="K72" s="322">
        <f>J72/1000000</f>
        <v>0.028</v>
      </c>
      <c r="L72" s="321">
        <v>878133</v>
      </c>
      <c r="M72" s="263">
        <v>878983</v>
      </c>
      <c r="N72" s="322">
        <f aca="true" t="shared" si="12" ref="N72:N78">L72-M72</f>
        <v>-850</v>
      </c>
      <c r="O72" s="322">
        <f aca="true" t="shared" si="13" ref="O72:O78">$F72*N72</f>
        <v>850000</v>
      </c>
      <c r="P72" s="322">
        <f aca="true" t="shared" si="14" ref="P72:P78">O72/1000000</f>
        <v>0.85</v>
      </c>
      <c r="Q72" s="444"/>
    </row>
    <row r="73" spans="1:17" s="440" customFormat="1" ht="15.75" customHeight="1">
      <c r="A73" s="341">
        <v>2</v>
      </c>
      <c r="B73" s="342" t="s">
        <v>16</v>
      </c>
      <c r="C73" s="345">
        <v>5295149</v>
      </c>
      <c r="D73" s="37" t="s">
        <v>12</v>
      </c>
      <c r="E73" s="38" t="s">
        <v>339</v>
      </c>
      <c r="F73" s="351">
        <v>-1000</v>
      </c>
      <c r="G73" s="321">
        <v>996686</v>
      </c>
      <c r="H73" s="263">
        <v>996708</v>
      </c>
      <c r="I73" s="322">
        <f>G73-H73</f>
        <v>-22</v>
      </c>
      <c r="J73" s="322">
        <f>$F73*I73</f>
        <v>22000</v>
      </c>
      <c r="K73" s="322">
        <f>J73/1000000</f>
        <v>0.022</v>
      </c>
      <c r="L73" s="321">
        <v>962209</v>
      </c>
      <c r="M73" s="263">
        <v>962255</v>
      </c>
      <c r="N73" s="322">
        <f t="shared" si="12"/>
        <v>-46</v>
      </c>
      <c r="O73" s="322">
        <f t="shared" si="13"/>
        <v>46000</v>
      </c>
      <c r="P73" s="322">
        <f t="shared" si="14"/>
        <v>0.046</v>
      </c>
      <c r="Q73" s="444"/>
    </row>
    <row r="74" spans="1:17" s="440" customFormat="1" ht="15.75" customHeight="1">
      <c r="A74" s="341"/>
      <c r="B74" s="342"/>
      <c r="C74" s="345"/>
      <c r="D74" s="37"/>
      <c r="E74" s="38"/>
      <c r="F74" s="351">
        <v>-1000</v>
      </c>
      <c r="G74" s="321"/>
      <c r="H74" s="263"/>
      <c r="I74" s="322"/>
      <c r="J74" s="322"/>
      <c r="K74" s="322"/>
      <c r="L74" s="321">
        <v>949989</v>
      </c>
      <c r="M74" s="263">
        <v>949937</v>
      </c>
      <c r="N74" s="322">
        <f t="shared" si="12"/>
        <v>52</v>
      </c>
      <c r="O74" s="322">
        <f t="shared" si="13"/>
        <v>-52000</v>
      </c>
      <c r="P74" s="322">
        <f t="shared" si="14"/>
        <v>-0.052</v>
      </c>
      <c r="Q74" s="444"/>
    </row>
    <row r="75" spans="1:17" s="440" customFormat="1" ht="15.75" customHeight="1">
      <c r="A75" s="341"/>
      <c r="B75" s="342"/>
      <c r="C75" s="345"/>
      <c r="D75" s="37"/>
      <c r="E75" s="38"/>
      <c r="F75" s="351">
        <v>-1000</v>
      </c>
      <c r="G75" s="321"/>
      <c r="H75" s="263"/>
      <c r="I75" s="322"/>
      <c r="J75" s="322"/>
      <c r="K75" s="322"/>
      <c r="L75" s="321">
        <v>946611</v>
      </c>
      <c r="M75" s="263">
        <v>946940</v>
      </c>
      <c r="N75" s="322">
        <f t="shared" si="12"/>
        <v>-329</v>
      </c>
      <c r="O75" s="322">
        <f t="shared" si="13"/>
        <v>329000</v>
      </c>
      <c r="P75" s="322">
        <f t="shared" si="14"/>
        <v>0.329</v>
      </c>
      <c r="Q75" s="444"/>
    </row>
    <row r="76" spans="1:17" s="440" customFormat="1" ht="15.75" customHeight="1">
      <c r="A76" s="341"/>
      <c r="B76" s="342"/>
      <c r="C76" s="345"/>
      <c r="D76" s="37"/>
      <c r="E76" s="38"/>
      <c r="F76" s="351">
        <v>-1000</v>
      </c>
      <c r="G76" s="321"/>
      <c r="H76" s="263"/>
      <c r="I76" s="322"/>
      <c r="J76" s="322"/>
      <c r="K76" s="322"/>
      <c r="L76" s="321">
        <v>944423</v>
      </c>
      <c r="M76" s="263">
        <v>944587</v>
      </c>
      <c r="N76" s="322">
        <f t="shared" si="12"/>
        <v>-164</v>
      </c>
      <c r="O76" s="322">
        <f t="shared" si="13"/>
        <v>164000</v>
      </c>
      <c r="P76" s="322">
        <f t="shared" si="14"/>
        <v>0.164</v>
      </c>
      <c r="Q76" s="444"/>
    </row>
    <row r="77" spans="1:17" s="440" customFormat="1" ht="15">
      <c r="A77" s="341">
        <v>3</v>
      </c>
      <c r="B77" s="342" t="s">
        <v>17</v>
      </c>
      <c r="C77" s="345">
        <v>4865033</v>
      </c>
      <c r="D77" s="37" t="s">
        <v>12</v>
      </c>
      <c r="E77" s="38" t="s">
        <v>339</v>
      </c>
      <c r="F77" s="351">
        <v>-1000</v>
      </c>
      <c r="G77" s="321">
        <v>996527</v>
      </c>
      <c r="H77" s="263">
        <v>996552</v>
      </c>
      <c r="I77" s="322">
        <f>G77-H77</f>
        <v>-25</v>
      </c>
      <c r="J77" s="322">
        <f>$F77*I77</f>
        <v>25000</v>
      </c>
      <c r="K77" s="322">
        <f>J77/1000000</f>
        <v>0.025</v>
      </c>
      <c r="L77" s="321">
        <v>997900</v>
      </c>
      <c r="M77" s="263">
        <v>998880</v>
      </c>
      <c r="N77" s="322">
        <f t="shared" si="12"/>
        <v>-980</v>
      </c>
      <c r="O77" s="322">
        <f t="shared" si="13"/>
        <v>980000</v>
      </c>
      <c r="P77" s="322">
        <f t="shared" si="14"/>
        <v>0.98</v>
      </c>
      <c r="Q77" s="441"/>
    </row>
    <row r="78" spans="1:17" s="440" customFormat="1" ht="15">
      <c r="A78" s="341">
        <v>4</v>
      </c>
      <c r="B78" s="342" t="s">
        <v>162</v>
      </c>
      <c r="C78" s="345">
        <v>5100231</v>
      </c>
      <c r="D78" s="37" t="s">
        <v>12</v>
      </c>
      <c r="E78" s="38" t="s">
        <v>339</v>
      </c>
      <c r="F78" s="351">
        <v>-2000</v>
      </c>
      <c r="G78" s="321">
        <v>983118</v>
      </c>
      <c r="H78" s="263">
        <v>983199</v>
      </c>
      <c r="I78" s="322">
        <f>G78-H78</f>
        <v>-81</v>
      </c>
      <c r="J78" s="322">
        <f>$F78*I78</f>
        <v>162000</v>
      </c>
      <c r="K78" s="322">
        <f>J78/1000000</f>
        <v>0.162</v>
      </c>
      <c r="L78" s="321">
        <v>971707</v>
      </c>
      <c r="M78" s="263">
        <v>972140</v>
      </c>
      <c r="N78" s="322">
        <f t="shared" si="12"/>
        <v>-433</v>
      </c>
      <c r="O78" s="322">
        <f t="shared" si="13"/>
        <v>866000</v>
      </c>
      <c r="P78" s="322">
        <f t="shared" si="14"/>
        <v>0.866</v>
      </c>
      <c r="Q78" s="477"/>
    </row>
    <row r="79" spans="1:17" s="440" customFormat="1" ht="15.75" customHeight="1">
      <c r="A79" s="341"/>
      <c r="B79" s="343" t="s">
        <v>123</v>
      </c>
      <c r="C79" s="345"/>
      <c r="D79" s="41"/>
      <c r="E79" s="41"/>
      <c r="F79" s="351"/>
      <c r="G79" s="321"/>
      <c r="H79" s="322"/>
      <c r="I79" s="460"/>
      <c r="J79" s="460"/>
      <c r="K79" s="460"/>
      <c r="L79" s="321"/>
      <c r="M79" s="460"/>
      <c r="N79" s="460"/>
      <c r="O79" s="460"/>
      <c r="P79" s="460"/>
      <c r="Q79" s="444"/>
    </row>
    <row r="80" spans="1:17" s="440" customFormat="1" ht="15.75" customHeight="1">
      <c r="A80" s="341">
        <v>5</v>
      </c>
      <c r="B80" s="342" t="s">
        <v>124</v>
      </c>
      <c r="C80" s="345">
        <v>4864978</v>
      </c>
      <c r="D80" s="37" t="s">
        <v>12</v>
      </c>
      <c r="E80" s="38" t="s">
        <v>339</v>
      </c>
      <c r="F80" s="351">
        <v>-1000</v>
      </c>
      <c r="G80" s="321">
        <v>1123</v>
      </c>
      <c r="H80" s="322">
        <v>1118</v>
      </c>
      <c r="I80" s="460">
        <f aca="true" t="shared" si="15" ref="I80:I86">G80-H80</f>
        <v>5</v>
      </c>
      <c r="J80" s="460">
        <f aca="true" t="shared" si="16" ref="J80:J85">$F80*I80</f>
        <v>-5000</v>
      </c>
      <c r="K80" s="460">
        <f aca="true" t="shared" si="17" ref="K80:K85">J80/1000000</f>
        <v>-0.005</v>
      </c>
      <c r="L80" s="321">
        <v>999033</v>
      </c>
      <c r="M80" s="322">
        <v>999125</v>
      </c>
      <c r="N80" s="460">
        <f aca="true" t="shared" si="18" ref="N80:N85">L80-M80</f>
        <v>-92</v>
      </c>
      <c r="O80" s="460">
        <f aca="true" t="shared" si="19" ref="O80:O85">$F80*N80</f>
        <v>92000</v>
      </c>
      <c r="P80" s="460">
        <f aca="true" t="shared" si="20" ref="P80:P85">O80/1000000</f>
        <v>0.092</v>
      </c>
      <c r="Q80" s="444"/>
    </row>
    <row r="81" spans="1:17" s="440" customFormat="1" ht="15.75" customHeight="1">
      <c r="A81" s="341">
        <v>6</v>
      </c>
      <c r="B81" s="342" t="s">
        <v>125</v>
      </c>
      <c r="C81" s="345">
        <v>5128449</v>
      </c>
      <c r="D81" s="37" t="s">
        <v>12</v>
      </c>
      <c r="E81" s="38" t="s">
        <v>339</v>
      </c>
      <c r="F81" s="351">
        <v>-1000</v>
      </c>
      <c r="G81" s="321">
        <v>995051</v>
      </c>
      <c r="H81" s="322">
        <v>995035</v>
      </c>
      <c r="I81" s="460">
        <f t="shared" si="15"/>
        <v>16</v>
      </c>
      <c r="J81" s="460">
        <f t="shared" si="16"/>
        <v>-16000</v>
      </c>
      <c r="K81" s="460">
        <f t="shared" si="17"/>
        <v>-0.016</v>
      </c>
      <c r="L81" s="321">
        <v>998437</v>
      </c>
      <c r="M81" s="322">
        <v>998562</v>
      </c>
      <c r="N81" s="460">
        <f t="shared" si="18"/>
        <v>-125</v>
      </c>
      <c r="O81" s="460">
        <f t="shared" si="19"/>
        <v>125000</v>
      </c>
      <c r="P81" s="460">
        <f t="shared" si="20"/>
        <v>0.125</v>
      </c>
      <c r="Q81" s="444"/>
    </row>
    <row r="82" spans="1:17" s="440" customFormat="1" ht="15.75" customHeight="1">
      <c r="A82" s="341">
        <v>7</v>
      </c>
      <c r="B82" s="342" t="s">
        <v>126</v>
      </c>
      <c r="C82" s="345">
        <v>5295141</v>
      </c>
      <c r="D82" s="37" t="s">
        <v>12</v>
      </c>
      <c r="E82" s="38" t="s">
        <v>339</v>
      </c>
      <c r="F82" s="351">
        <v>-1000</v>
      </c>
      <c r="G82" s="321">
        <v>2909</v>
      </c>
      <c r="H82" s="322">
        <v>2738</v>
      </c>
      <c r="I82" s="460">
        <f t="shared" si="15"/>
        <v>171</v>
      </c>
      <c r="J82" s="460">
        <f t="shared" si="16"/>
        <v>-171000</v>
      </c>
      <c r="K82" s="460">
        <f t="shared" si="17"/>
        <v>-0.171</v>
      </c>
      <c r="L82" s="321">
        <v>999617</v>
      </c>
      <c r="M82" s="322">
        <v>999628</v>
      </c>
      <c r="N82" s="460">
        <f t="shared" si="18"/>
        <v>-11</v>
      </c>
      <c r="O82" s="460">
        <f t="shared" si="19"/>
        <v>11000</v>
      </c>
      <c r="P82" s="460">
        <f t="shared" si="20"/>
        <v>0.011</v>
      </c>
      <c r="Q82" s="444"/>
    </row>
    <row r="83" spans="1:17" s="440" customFormat="1" ht="15.75" customHeight="1">
      <c r="A83" s="341">
        <v>8</v>
      </c>
      <c r="B83" s="342" t="s">
        <v>127</v>
      </c>
      <c r="C83" s="345">
        <v>4865167</v>
      </c>
      <c r="D83" s="37" t="s">
        <v>12</v>
      </c>
      <c r="E83" s="38" t="s">
        <v>339</v>
      </c>
      <c r="F83" s="351">
        <v>-1000</v>
      </c>
      <c r="G83" s="321">
        <v>1655</v>
      </c>
      <c r="H83" s="263">
        <v>1655</v>
      </c>
      <c r="I83" s="460">
        <f t="shared" si="15"/>
        <v>0</v>
      </c>
      <c r="J83" s="460">
        <f t="shared" si="16"/>
        <v>0</v>
      </c>
      <c r="K83" s="460">
        <f t="shared" si="17"/>
        <v>0</v>
      </c>
      <c r="L83" s="321">
        <v>980809</v>
      </c>
      <c r="M83" s="322">
        <v>980809</v>
      </c>
      <c r="N83" s="460">
        <f t="shared" si="18"/>
        <v>0</v>
      </c>
      <c r="O83" s="460">
        <f t="shared" si="19"/>
        <v>0</v>
      </c>
      <c r="P83" s="460">
        <f t="shared" si="20"/>
        <v>0</v>
      </c>
      <c r="Q83" s="444"/>
    </row>
    <row r="84" spans="1:17" s="487" customFormat="1" ht="15">
      <c r="A84" s="521">
        <v>9</v>
      </c>
      <c r="B84" s="522" t="s">
        <v>128</v>
      </c>
      <c r="C84" s="523">
        <v>5295134</v>
      </c>
      <c r="D84" s="58" t="s">
        <v>12</v>
      </c>
      <c r="E84" s="59" t="s">
        <v>339</v>
      </c>
      <c r="F84" s="351">
        <v>-1000</v>
      </c>
      <c r="G84" s="321">
        <v>983072</v>
      </c>
      <c r="H84" s="322">
        <v>983811</v>
      </c>
      <c r="I84" s="460">
        <f t="shared" si="15"/>
        <v>-739</v>
      </c>
      <c r="J84" s="460">
        <f t="shared" si="16"/>
        <v>739000</v>
      </c>
      <c r="K84" s="460">
        <f t="shared" si="17"/>
        <v>0.739</v>
      </c>
      <c r="L84" s="321">
        <v>937371</v>
      </c>
      <c r="M84" s="322">
        <v>937384</v>
      </c>
      <c r="N84" s="460">
        <f t="shared" si="18"/>
        <v>-13</v>
      </c>
      <c r="O84" s="460">
        <f t="shared" si="19"/>
        <v>13000</v>
      </c>
      <c r="P84" s="460">
        <f t="shared" si="20"/>
        <v>0.013</v>
      </c>
      <c r="Q84" s="524"/>
    </row>
    <row r="85" spans="1:17" s="440" customFormat="1" ht="15.75" customHeight="1">
      <c r="A85" s="341">
        <v>10</v>
      </c>
      <c r="B85" s="342" t="s">
        <v>129</v>
      </c>
      <c r="C85" s="345">
        <v>5295135</v>
      </c>
      <c r="D85" s="37" t="s">
        <v>12</v>
      </c>
      <c r="E85" s="38" t="s">
        <v>339</v>
      </c>
      <c r="F85" s="351">
        <v>-1000</v>
      </c>
      <c r="G85" s="321">
        <v>960334</v>
      </c>
      <c r="H85" s="322">
        <v>960370</v>
      </c>
      <c r="I85" s="322">
        <f t="shared" si="15"/>
        <v>-36</v>
      </c>
      <c r="J85" s="322">
        <f t="shared" si="16"/>
        <v>36000</v>
      </c>
      <c r="K85" s="322">
        <f t="shared" si="17"/>
        <v>0.036</v>
      </c>
      <c r="L85" s="321">
        <v>989641</v>
      </c>
      <c r="M85" s="322">
        <v>989673</v>
      </c>
      <c r="N85" s="322">
        <f t="shared" si="18"/>
        <v>-32</v>
      </c>
      <c r="O85" s="322">
        <f t="shared" si="19"/>
        <v>32000</v>
      </c>
      <c r="P85" s="322">
        <f t="shared" si="20"/>
        <v>0.032</v>
      </c>
      <c r="Q85" s="477"/>
    </row>
    <row r="86" spans="1:17" s="440" customFormat="1" ht="15.75" customHeight="1">
      <c r="A86" s="341"/>
      <c r="B86" s="342"/>
      <c r="C86" s="345"/>
      <c r="D86" s="37"/>
      <c r="E86" s="38"/>
      <c r="F86" s="351">
        <v>-1000</v>
      </c>
      <c r="G86" s="321">
        <v>980099</v>
      </c>
      <c r="H86" s="322">
        <v>980176</v>
      </c>
      <c r="I86" s="322">
        <f t="shared" si="15"/>
        <v>-77</v>
      </c>
      <c r="J86" s="322">
        <f>$F86*I86</f>
        <v>77000</v>
      </c>
      <c r="K86" s="322">
        <f>J86/1000000</f>
        <v>0.077</v>
      </c>
      <c r="L86" s="321"/>
      <c r="M86" s="322"/>
      <c r="N86" s="322"/>
      <c r="O86" s="322"/>
      <c r="P86" s="322"/>
      <c r="Q86" s="477"/>
    </row>
    <row r="87" spans="1:17" s="440" customFormat="1" ht="15.75" customHeight="1">
      <c r="A87" s="341"/>
      <c r="B87" s="344" t="s">
        <v>130</v>
      </c>
      <c r="C87" s="345"/>
      <c r="D87" s="37"/>
      <c r="E87" s="37"/>
      <c r="F87" s="351"/>
      <c r="G87" s="321"/>
      <c r="H87" s="322"/>
      <c r="I87" s="460"/>
      <c r="J87" s="460"/>
      <c r="K87" s="460"/>
      <c r="L87" s="321"/>
      <c r="M87" s="460"/>
      <c r="N87" s="460"/>
      <c r="O87" s="460"/>
      <c r="P87" s="460"/>
      <c r="Q87" s="444"/>
    </row>
    <row r="88" spans="1:17" s="440" customFormat="1" ht="15.75" customHeight="1">
      <c r="A88" s="341">
        <v>11</v>
      </c>
      <c r="B88" s="342" t="s">
        <v>131</v>
      </c>
      <c r="C88" s="345">
        <v>5295129</v>
      </c>
      <c r="D88" s="37" t="s">
        <v>12</v>
      </c>
      <c r="E88" s="38" t="s">
        <v>339</v>
      </c>
      <c r="F88" s="351">
        <v>-1000</v>
      </c>
      <c r="G88" s="321">
        <v>11825</v>
      </c>
      <c r="H88" s="322">
        <v>11874</v>
      </c>
      <c r="I88" s="460">
        <f>G88-H88</f>
        <v>-49</v>
      </c>
      <c r="J88" s="460">
        <f>$F88*I88</f>
        <v>49000</v>
      </c>
      <c r="K88" s="460">
        <f>J88/1000000</f>
        <v>0.049</v>
      </c>
      <c r="L88" s="321">
        <v>999576</v>
      </c>
      <c r="M88" s="322">
        <v>999979</v>
      </c>
      <c r="N88" s="460">
        <f>L88-M88</f>
        <v>-403</v>
      </c>
      <c r="O88" s="460">
        <f>$F88*N88</f>
        <v>403000</v>
      </c>
      <c r="P88" s="460">
        <f>O88/1000000</f>
        <v>0.403</v>
      </c>
      <c r="Q88" s="444"/>
    </row>
    <row r="89" spans="1:17" s="440" customFormat="1" ht="15.75" customHeight="1">
      <c r="A89" s="341"/>
      <c r="B89" s="342"/>
      <c r="C89" s="345"/>
      <c r="D89" s="37"/>
      <c r="E89" s="38"/>
      <c r="F89" s="351">
        <v>-1000</v>
      </c>
      <c r="G89" s="321">
        <v>992639</v>
      </c>
      <c r="H89" s="322">
        <v>992636</v>
      </c>
      <c r="I89" s="460">
        <f>G89-H89</f>
        <v>3</v>
      </c>
      <c r="J89" s="460">
        <f>$F89*I89</f>
        <v>-3000</v>
      </c>
      <c r="K89" s="460">
        <f>J89/1000000</f>
        <v>-0.003</v>
      </c>
      <c r="L89" s="321"/>
      <c r="M89" s="322"/>
      <c r="N89" s="460"/>
      <c r="O89" s="460"/>
      <c r="P89" s="460"/>
      <c r="Q89" s="444"/>
    </row>
    <row r="90" spans="1:17" s="440" customFormat="1" ht="15.75" customHeight="1">
      <c r="A90" s="341">
        <v>12</v>
      </c>
      <c r="B90" s="342" t="s">
        <v>132</v>
      </c>
      <c r="C90" s="345">
        <v>4864917</v>
      </c>
      <c r="D90" s="37" t="s">
        <v>12</v>
      </c>
      <c r="E90" s="38" t="s">
        <v>339</v>
      </c>
      <c r="F90" s="351">
        <v>-1000</v>
      </c>
      <c r="G90" s="321">
        <v>959530</v>
      </c>
      <c r="H90" s="322">
        <v>959576</v>
      </c>
      <c r="I90" s="460">
        <f>G90-H90</f>
        <v>-46</v>
      </c>
      <c r="J90" s="460">
        <f>$F90*I90</f>
        <v>46000</v>
      </c>
      <c r="K90" s="460">
        <f>J90/1000000</f>
        <v>0.046</v>
      </c>
      <c r="L90" s="321">
        <v>828256</v>
      </c>
      <c r="M90" s="322">
        <v>829307</v>
      </c>
      <c r="N90" s="460">
        <f>L90-M90</f>
        <v>-1051</v>
      </c>
      <c r="O90" s="460">
        <f>$F90*N90</f>
        <v>1051000</v>
      </c>
      <c r="P90" s="460">
        <f>O90/1000000</f>
        <v>1.051</v>
      </c>
      <c r="Q90" s="444"/>
    </row>
    <row r="91" spans="1:17" s="440" customFormat="1" ht="15.75" customHeight="1">
      <c r="A91" s="341"/>
      <c r="B91" s="343" t="s">
        <v>133</v>
      </c>
      <c r="C91" s="345"/>
      <c r="D91" s="41"/>
      <c r="E91" s="41"/>
      <c r="F91" s="351"/>
      <c r="G91" s="321"/>
      <c r="H91" s="322"/>
      <c r="I91" s="460"/>
      <c r="J91" s="460"/>
      <c r="K91" s="460"/>
      <c r="L91" s="321"/>
      <c r="M91" s="460"/>
      <c r="N91" s="460"/>
      <c r="O91" s="460"/>
      <c r="P91" s="460"/>
      <c r="Q91" s="444"/>
    </row>
    <row r="92" spans="1:17" s="440" customFormat="1" ht="19.5" customHeight="1">
      <c r="A92" s="341">
        <v>13</v>
      </c>
      <c r="B92" s="342" t="s">
        <v>134</v>
      </c>
      <c r="C92" s="345">
        <v>4865053</v>
      </c>
      <c r="D92" s="37" t="s">
        <v>12</v>
      </c>
      <c r="E92" s="38" t="s">
        <v>339</v>
      </c>
      <c r="F92" s="351">
        <v>-1000</v>
      </c>
      <c r="G92" s="321">
        <v>24656</v>
      </c>
      <c r="H92" s="322">
        <v>24409</v>
      </c>
      <c r="I92" s="460">
        <f>G92-H92</f>
        <v>247</v>
      </c>
      <c r="J92" s="460">
        <f>$F92*I92</f>
        <v>-247000</v>
      </c>
      <c r="K92" s="460">
        <f>J92/1000000</f>
        <v>-0.247</v>
      </c>
      <c r="L92" s="321">
        <v>33694</v>
      </c>
      <c r="M92" s="322">
        <v>33706</v>
      </c>
      <c r="N92" s="460">
        <f>L92-M92</f>
        <v>-12</v>
      </c>
      <c r="O92" s="460">
        <f>$F92*N92</f>
        <v>12000</v>
      </c>
      <c r="P92" s="460">
        <f>O92/1000000</f>
        <v>0.012</v>
      </c>
      <c r="Q92" s="454"/>
    </row>
    <row r="93" spans="1:17" s="440" customFormat="1" ht="19.5" customHeight="1">
      <c r="A93" s="341">
        <v>14</v>
      </c>
      <c r="B93" s="342" t="s">
        <v>135</v>
      </c>
      <c r="C93" s="345">
        <v>5128445</v>
      </c>
      <c r="D93" s="37" t="s">
        <v>12</v>
      </c>
      <c r="E93" s="38" t="s">
        <v>339</v>
      </c>
      <c r="F93" s="351">
        <v>-1000</v>
      </c>
      <c r="G93" s="321">
        <v>9807</v>
      </c>
      <c r="H93" s="322">
        <v>9555</v>
      </c>
      <c r="I93" s="322">
        <f>G93-H93</f>
        <v>252</v>
      </c>
      <c r="J93" s="322">
        <f>$F93*I93</f>
        <v>-252000</v>
      </c>
      <c r="K93" s="322">
        <f>J93/1000000</f>
        <v>-0.252</v>
      </c>
      <c r="L93" s="321">
        <v>999933</v>
      </c>
      <c r="M93" s="322">
        <v>999918</v>
      </c>
      <c r="N93" s="322">
        <f>L93-M93</f>
        <v>15</v>
      </c>
      <c r="O93" s="322">
        <f>$F93*N93</f>
        <v>-15000</v>
      </c>
      <c r="P93" s="322">
        <f>O93/1000000</f>
        <v>-0.015</v>
      </c>
      <c r="Q93" s="454"/>
    </row>
    <row r="94" spans="1:17" s="440" customFormat="1" ht="19.5" customHeight="1">
      <c r="A94" s="341">
        <v>15</v>
      </c>
      <c r="B94" s="342" t="s">
        <v>402</v>
      </c>
      <c r="C94" s="345">
        <v>5295165</v>
      </c>
      <c r="D94" s="37" t="s">
        <v>12</v>
      </c>
      <c r="E94" s="38" t="s">
        <v>339</v>
      </c>
      <c r="F94" s="351">
        <v>-1000</v>
      </c>
      <c r="G94" s="321">
        <v>967083</v>
      </c>
      <c r="H94" s="322">
        <v>967469</v>
      </c>
      <c r="I94" s="322">
        <f>G94-H94</f>
        <v>-386</v>
      </c>
      <c r="J94" s="322">
        <f>$F94*I94</f>
        <v>386000</v>
      </c>
      <c r="K94" s="322">
        <f>J94/1000000</f>
        <v>0.386</v>
      </c>
      <c r="L94" s="321">
        <v>919579</v>
      </c>
      <c r="M94" s="322">
        <v>919598</v>
      </c>
      <c r="N94" s="322">
        <f>L94-M94</f>
        <v>-19</v>
      </c>
      <c r="O94" s="322">
        <f>$F94*N94</f>
        <v>19000</v>
      </c>
      <c r="P94" s="322">
        <f>O94/1000000</f>
        <v>0.019</v>
      </c>
      <c r="Q94" s="454"/>
    </row>
    <row r="95" spans="1:17" s="440" customFormat="1" ht="14.25" customHeight="1">
      <c r="A95" s="341"/>
      <c r="B95" s="344" t="s">
        <v>140</v>
      </c>
      <c r="C95" s="345"/>
      <c r="D95" s="37"/>
      <c r="E95" s="37"/>
      <c r="F95" s="351"/>
      <c r="G95" s="371"/>
      <c r="H95" s="322"/>
      <c r="I95" s="322"/>
      <c r="J95" s="322"/>
      <c r="K95" s="322"/>
      <c r="L95" s="371"/>
      <c r="M95" s="322"/>
      <c r="N95" s="322"/>
      <c r="O95" s="322"/>
      <c r="P95" s="322"/>
      <c r="Q95" s="444"/>
    </row>
    <row r="96" spans="1:17" s="482" customFormat="1" ht="15.75" thickBot="1">
      <c r="A96" s="699">
        <v>16</v>
      </c>
      <c r="B96" s="700" t="s">
        <v>141</v>
      </c>
      <c r="C96" s="346">
        <v>4865087</v>
      </c>
      <c r="D96" s="84" t="s">
        <v>12</v>
      </c>
      <c r="E96" s="485" t="s">
        <v>339</v>
      </c>
      <c r="F96" s="346">
        <v>100</v>
      </c>
      <c r="G96" s="442">
        <v>0</v>
      </c>
      <c r="H96" s="443">
        <v>0</v>
      </c>
      <c r="I96" s="443">
        <f>G96-H96</f>
        <v>0</v>
      </c>
      <c r="J96" s="443">
        <f>$F96*I96</f>
        <v>0</v>
      </c>
      <c r="K96" s="443">
        <f>J96/1000000</f>
        <v>0</v>
      </c>
      <c r="L96" s="442">
        <v>0</v>
      </c>
      <c r="M96" s="443">
        <v>0</v>
      </c>
      <c r="N96" s="443">
        <f>L96-M96</f>
        <v>0</v>
      </c>
      <c r="O96" s="443">
        <f>$F96*N96</f>
        <v>0</v>
      </c>
      <c r="P96" s="443">
        <f>O96/1000000</f>
        <v>0</v>
      </c>
      <c r="Q96" s="701"/>
    </row>
    <row r="97" spans="1:17" ht="18.75" thickTop="1">
      <c r="A97" s="440"/>
      <c r="B97" s="285" t="s">
        <v>243</v>
      </c>
      <c r="C97" s="440"/>
      <c r="D97" s="440"/>
      <c r="E97" s="440"/>
      <c r="F97" s="582"/>
      <c r="G97" s="440"/>
      <c r="H97" s="440"/>
      <c r="I97" s="538"/>
      <c r="J97" s="538"/>
      <c r="K97" s="146">
        <f>SUM(K72:K96)</f>
        <v>0.8760000000000001</v>
      </c>
      <c r="L97" s="479"/>
      <c r="M97" s="440"/>
      <c r="N97" s="538"/>
      <c r="O97" s="538"/>
      <c r="P97" s="146">
        <f>SUM(P72:P96)</f>
        <v>4.926</v>
      </c>
      <c r="Q97" s="440"/>
    </row>
    <row r="98" spans="2:16" ht="18">
      <c r="B98" s="285"/>
      <c r="F98" s="187"/>
      <c r="I98" s="15"/>
      <c r="J98" s="15"/>
      <c r="K98" s="18"/>
      <c r="L98" s="16"/>
      <c r="N98" s="15"/>
      <c r="O98" s="15"/>
      <c r="P98" s="287"/>
    </row>
    <row r="99" spans="2:16" ht="18">
      <c r="B99" s="285" t="s">
        <v>143</v>
      </c>
      <c r="F99" s="187"/>
      <c r="I99" s="15"/>
      <c r="J99" s="15"/>
      <c r="K99" s="338">
        <f>SUM(K97:K98)</f>
        <v>0.8760000000000001</v>
      </c>
      <c r="L99" s="16"/>
      <c r="N99" s="15"/>
      <c r="O99" s="15"/>
      <c r="P99" s="338">
        <f>SUM(P97:P98)</f>
        <v>4.926</v>
      </c>
    </row>
    <row r="100" spans="6:16" ht="15">
      <c r="F100" s="187"/>
      <c r="I100" s="15"/>
      <c r="J100" s="15"/>
      <c r="K100" s="18"/>
      <c r="L100" s="16"/>
      <c r="N100" s="15"/>
      <c r="O100" s="15"/>
      <c r="P100" s="18"/>
    </row>
    <row r="101" spans="6:16" ht="15">
      <c r="F101" s="187"/>
      <c r="I101" s="15"/>
      <c r="J101" s="15"/>
      <c r="K101" s="18"/>
      <c r="L101" s="16"/>
      <c r="N101" s="15"/>
      <c r="O101" s="15"/>
      <c r="P101" s="18"/>
    </row>
    <row r="102" spans="6:18" ht="15">
      <c r="F102" s="187"/>
      <c r="I102" s="15"/>
      <c r="J102" s="15"/>
      <c r="K102" s="18"/>
      <c r="L102" s="16"/>
      <c r="N102" s="15"/>
      <c r="O102" s="15"/>
      <c r="P102" s="18"/>
      <c r="Q102" s="242" t="str">
        <f>NDPL!Q1</f>
        <v>MAY-2018</v>
      </c>
      <c r="R102" s="242"/>
    </row>
    <row r="103" spans="1:16" ht="18.75" thickBot="1">
      <c r="A103" s="297" t="s">
        <v>242</v>
      </c>
      <c r="F103" s="187"/>
      <c r="G103" s="6"/>
      <c r="H103" s="6"/>
      <c r="I103" s="43" t="s">
        <v>7</v>
      </c>
      <c r="J103" s="16"/>
      <c r="K103" s="16"/>
      <c r="L103" s="16"/>
      <c r="M103" s="16"/>
      <c r="N103" s="43" t="s">
        <v>388</v>
      </c>
      <c r="O103" s="16"/>
      <c r="P103" s="16"/>
    </row>
    <row r="104" spans="1:17" ht="48" customHeight="1" thickBot="1" thickTop="1">
      <c r="A104" s="33" t="s">
        <v>8</v>
      </c>
      <c r="B104" s="30" t="s">
        <v>9</v>
      </c>
      <c r="C104" s="31" t="s">
        <v>1</v>
      </c>
      <c r="D104" s="31" t="s">
        <v>2</v>
      </c>
      <c r="E104" s="31" t="s">
        <v>3</v>
      </c>
      <c r="F104" s="31" t="s">
        <v>10</v>
      </c>
      <c r="G104" s="33" t="str">
        <f>NDPL!G5</f>
        <v>FINAL READING 31/05/2018</v>
      </c>
      <c r="H104" s="31" t="str">
        <f>NDPL!H5</f>
        <v>INTIAL READING 01/05/2018</v>
      </c>
      <c r="I104" s="31" t="s">
        <v>4</v>
      </c>
      <c r="J104" s="31" t="s">
        <v>5</v>
      </c>
      <c r="K104" s="31" t="s">
        <v>6</v>
      </c>
      <c r="L104" s="33" t="str">
        <f>NDPL!G5</f>
        <v>FINAL READING 31/05/2018</v>
      </c>
      <c r="M104" s="31" t="str">
        <f>NDPL!H5</f>
        <v>INTIAL READING 01/05/2018</v>
      </c>
      <c r="N104" s="31" t="s">
        <v>4</v>
      </c>
      <c r="O104" s="31" t="s">
        <v>5</v>
      </c>
      <c r="P104" s="31" t="s">
        <v>6</v>
      </c>
      <c r="Q104" s="32" t="s">
        <v>302</v>
      </c>
    </row>
    <row r="105" spans="1:16" ht="17.25" thickBot="1" thickTop="1">
      <c r="A105" s="5"/>
      <c r="B105" s="40"/>
      <c r="C105" s="4"/>
      <c r="D105" s="4"/>
      <c r="E105" s="4"/>
      <c r="F105" s="310"/>
      <c r="G105" s="4"/>
      <c r="H105" s="4"/>
      <c r="I105" s="4"/>
      <c r="J105" s="4"/>
      <c r="K105" s="4"/>
      <c r="L105" s="17"/>
      <c r="M105" s="4"/>
      <c r="N105" s="4"/>
      <c r="O105" s="4"/>
      <c r="P105" s="4"/>
    </row>
    <row r="106" spans="1:17" ht="15.75" customHeight="1" thickTop="1">
      <c r="A106" s="339"/>
      <c r="B106" s="348" t="s">
        <v>31</v>
      </c>
      <c r="C106" s="349"/>
      <c r="D106" s="77"/>
      <c r="E106" s="85"/>
      <c r="F106" s="311"/>
      <c r="G106" s="29"/>
      <c r="H106" s="22"/>
      <c r="I106" s="23"/>
      <c r="J106" s="23"/>
      <c r="K106" s="23"/>
      <c r="L106" s="21"/>
      <c r="M106" s="22"/>
      <c r="N106" s="23"/>
      <c r="O106" s="23"/>
      <c r="P106" s="23"/>
      <c r="Q106" s="142"/>
    </row>
    <row r="107" spans="1:17" s="440" customFormat="1" ht="15.75" customHeight="1">
      <c r="A107" s="341">
        <v>1</v>
      </c>
      <c r="B107" s="342" t="s">
        <v>32</v>
      </c>
      <c r="C107" s="345">
        <v>4864791</v>
      </c>
      <c r="D107" s="448" t="s">
        <v>12</v>
      </c>
      <c r="E107" s="449" t="s">
        <v>339</v>
      </c>
      <c r="F107" s="351">
        <v>-266.67</v>
      </c>
      <c r="G107" s="321">
        <v>680</v>
      </c>
      <c r="H107" s="263">
        <v>879</v>
      </c>
      <c r="I107" s="263">
        <f>G107-H107</f>
        <v>-199</v>
      </c>
      <c r="J107" s="263">
        <f>$F107*I107</f>
        <v>53067.33</v>
      </c>
      <c r="K107" s="263">
        <f>J107/1000000</f>
        <v>0.05306733</v>
      </c>
      <c r="L107" s="321">
        <v>0</v>
      </c>
      <c r="M107" s="263">
        <v>0</v>
      </c>
      <c r="N107" s="263">
        <f>L107-M107</f>
        <v>0</v>
      </c>
      <c r="O107" s="263">
        <f>$F107*N107</f>
        <v>0</v>
      </c>
      <c r="P107" s="263">
        <f>O107/1000000</f>
        <v>0</v>
      </c>
      <c r="Q107" s="473"/>
    </row>
    <row r="108" spans="1:17" s="440" customFormat="1" ht="15.75" customHeight="1">
      <c r="A108" s="341">
        <v>2</v>
      </c>
      <c r="B108" s="342" t="s">
        <v>33</v>
      </c>
      <c r="C108" s="345">
        <v>5128405</v>
      </c>
      <c r="D108" s="37" t="s">
        <v>12</v>
      </c>
      <c r="E108" s="38" t="s">
        <v>339</v>
      </c>
      <c r="F108" s="351">
        <v>-500</v>
      </c>
      <c r="G108" s="321">
        <v>7101</v>
      </c>
      <c r="H108" s="322">
        <v>7080</v>
      </c>
      <c r="I108" s="263">
        <f aca="true" t="shared" si="21" ref="I108:I114">G108-H108</f>
        <v>21</v>
      </c>
      <c r="J108" s="263">
        <f aca="true" t="shared" si="22" ref="J108:J118">$F108*I108</f>
        <v>-10500</v>
      </c>
      <c r="K108" s="263">
        <f aca="true" t="shared" si="23" ref="K108:K118">J108/1000000</f>
        <v>-0.0105</v>
      </c>
      <c r="L108" s="321">
        <v>1758</v>
      </c>
      <c r="M108" s="322">
        <v>1764</v>
      </c>
      <c r="N108" s="322">
        <f aca="true" t="shared" si="24" ref="N108:N114">L108-M108</f>
        <v>-6</v>
      </c>
      <c r="O108" s="322">
        <f aca="true" t="shared" si="25" ref="O108:O118">$F108*N108</f>
        <v>3000</v>
      </c>
      <c r="P108" s="322">
        <f aca="true" t="shared" si="26" ref="P108:P118">O108/1000000</f>
        <v>0.003</v>
      </c>
      <c r="Q108" s="444"/>
    </row>
    <row r="109" spans="1:17" s="440" customFormat="1" ht="15.75" customHeight="1">
      <c r="A109" s="341"/>
      <c r="B109" s="344" t="s">
        <v>367</v>
      </c>
      <c r="C109" s="345"/>
      <c r="D109" s="37"/>
      <c r="E109" s="38"/>
      <c r="F109" s="351"/>
      <c r="G109" s="372"/>
      <c r="H109" s="263"/>
      <c r="I109" s="263"/>
      <c r="J109" s="263"/>
      <c r="K109" s="263"/>
      <c r="L109" s="321" t="e">
        <v>#N/A</v>
      </c>
      <c r="M109" s="322"/>
      <c r="N109" s="322"/>
      <c r="O109" s="322"/>
      <c r="P109" s="322"/>
      <c r="Q109" s="444"/>
    </row>
    <row r="110" spans="1:17" s="440" customFormat="1" ht="15">
      <c r="A110" s="341">
        <v>3</v>
      </c>
      <c r="B110" s="307" t="s">
        <v>108</v>
      </c>
      <c r="C110" s="345">
        <v>4865107</v>
      </c>
      <c r="D110" s="41" t="s">
        <v>12</v>
      </c>
      <c r="E110" s="38" t="s">
        <v>339</v>
      </c>
      <c r="F110" s="351">
        <v>-266.66</v>
      </c>
      <c r="G110" s="321">
        <v>3731</v>
      </c>
      <c r="H110" s="322">
        <v>3713</v>
      </c>
      <c r="I110" s="263">
        <f>G110-H110</f>
        <v>18</v>
      </c>
      <c r="J110" s="263">
        <f>$F110*I110</f>
        <v>-4799.88</v>
      </c>
      <c r="K110" s="263">
        <f>J110/1000000</f>
        <v>-0.00479988</v>
      </c>
      <c r="L110" s="321">
        <v>1187</v>
      </c>
      <c r="M110" s="322">
        <v>557</v>
      </c>
      <c r="N110" s="322">
        <f>L110-M110</f>
        <v>630</v>
      </c>
      <c r="O110" s="322">
        <f>$F110*N110</f>
        <v>-167995.80000000002</v>
      </c>
      <c r="P110" s="322">
        <f>O110/1000000</f>
        <v>-0.16799580000000003</v>
      </c>
      <c r="Q110" s="474"/>
    </row>
    <row r="111" spans="1:17" s="440" customFormat="1" ht="15.75" customHeight="1">
      <c r="A111" s="341">
        <v>4</v>
      </c>
      <c r="B111" s="342" t="s">
        <v>109</v>
      </c>
      <c r="C111" s="345">
        <v>4865137</v>
      </c>
      <c r="D111" s="37" t="s">
        <v>12</v>
      </c>
      <c r="E111" s="38" t="s">
        <v>339</v>
      </c>
      <c r="F111" s="351">
        <v>-100</v>
      </c>
      <c r="G111" s="321">
        <v>79468</v>
      </c>
      <c r="H111" s="322">
        <v>79406</v>
      </c>
      <c r="I111" s="263">
        <f t="shared" si="21"/>
        <v>62</v>
      </c>
      <c r="J111" s="263">
        <f t="shared" si="22"/>
        <v>-6200</v>
      </c>
      <c r="K111" s="263">
        <f t="shared" si="23"/>
        <v>-0.0062</v>
      </c>
      <c r="L111" s="321">
        <v>146109</v>
      </c>
      <c r="M111" s="322">
        <v>144158</v>
      </c>
      <c r="N111" s="322">
        <f t="shared" si="24"/>
        <v>1951</v>
      </c>
      <c r="O111" s="322">
        <f t="shared" si="25"/>
        <v>-195100</v>
      </c>
      <c r="P111" s="322">
        <f t="shared" si="26"/>
        <v>-0.1951</v>
      </c>
      <c r="Q111" s="444"/>
    </row>
    <row r="112" spans="1:17" s="440" customFormat="1" ht="15">
      <c r="A112" s="341">
        <v>5</v>
      </c>
      <c r="B112" s="342" t="s">
        <v>110</v>
      </c>
      <c r="C112" s="345">
        <v>4865138</v>
      </c>
      <c r="D112" s="37" t="s">
        <v>12</v>
      </c>
      <c r="E112" s="38" t="s">
        <v>339</v>
      </c>
      <c r="F112" s="351">
        <v>-200</v>
      </c>
      <c r="G112" s="321">
        <v>968029</v>
      </c>
      <c r="H112" s="322">
        <v>968040</v>
      </c>
      <c r="I112" s="263">
        <f>G112-H112</f>
        <v>-11</v>
      </c>
      <c r="J112" s="263">
        <f t="shared" si="22"/>
        <v>2200</v>
      </c>
      <c r="K112" s="263">
        <f t="shared" si="23"/>
        <v>0.0022</v>
      </c>
      <c r="L112" s="321">
        <v>994958</v>
      </c>
      <c r="M112" s="322">
        <v>994954</v>
      </c>
      <c r="N112" s="322">
        <f>L112-M112</f>
        <v>4</v>
      </c>
      <c r="O112" s="322">
        <f t="shared" si="25"/>
        <v>-800</v>
      </c>
      <c r="P112" s="322">
        <f t="shared" si="26"/>
        <v>-0.0008</v>
      </c>
      <c r="Q112" s="757"/>
    </row>
    <row r="113" spans="1:17" s="440" customFormat="1" ht="15">
      <c r="A113" s="341"/>
      <c r="B113" s="342"/>
      <c r="C113" s="345">
        <v>4865136</v>
      </c>
      <c r="D113" s="37" t="s">
        <v>12</v>
      </c>
      <c r="E113" s="38" t="s">
        <v>339</v>
      </c>
      <c r="F113" s="351">
        <v>-200</v>
      </c>
      <c r="G113" s="321">
        <v>0</v>
      </c>
      <c r="H113" s="322">
        <v>0</v>
      </c>
      <c r="I113" s="263">
        <f>G113-H113</f>
        <v>0</v>
      </c>
      <c r="J113" s="263">
        <f>$F113*I113</f>
        <v>0</v>
      </c>
      <c r="K113" s="263">
        <f>J113/1000000</f>
        <v>0</v>
      </c>
      <c r="L113" s="321">
        <v>999651</v>
      </c>
      <c r="M113" s="322">
        <v>1000000</v>
      </c>
      <c r="N113" s="322">
        <f>L113-M113</f>
        <v>-349</v>
      </c>
      <c r="O113" s="322">
        <f>$F113*N113</f>
        <v>69800</v>
      </c>
      <c r="P113" s="322">
        <f>O113/1000000</f>
        <v>0.0698</v>
      </c>
      <c r="Q113" s="754" t="s">
        <v>475</v>
      </c>
    </row>
    <row r="114" spans="1:17" s="440" customFormat="1" ht="15">
      <c r="A114" s="341">
        <v>6</v>
      </c>
      <c r="B114" s="342" t="s">
        <v>111</v>
      </c>
      <c r="C114" s="345">
        <v>5295200</v>
      </c>
      <c r="D114" s="37" t="s">
        <v>12</v>
      </c>
      <c r="E114" s="38" t="s">
        <v>339</v>
      </c>
      <c r="F114" s="351">
        <v>-200</v>
      </c>
      <c r="G114" s="321">
        <v>49166</v>
      </c>
      <c r="H114" s="322">
        <v>49011</v>
      </c>
      <c r="I114" s="263">
        <f t="shared" si="21"/>
        <v>155</v>
      </c>
      <c r="J114" s="263">
        <f t="shared" si="22"/>
        <v>-31000</v>
      </c>
      <c r="K114" s="263">
        <f t="shared" si="23"/>
        <v>-0.031</v>
      </c>
      <c r="L114" s="321">
        <v>120367</v>
      </c>
      <c r="M114" s="322">
        <v>118682</v>
      </c>
      <c r="N114" s="322">
        <f t="shared" si="24"/>
        <v>1685</v>
      </c>
      <c r="O114" s="322">
        <f t="shared" si="25"/>
        <v>-337000</v>
      </c>
      <c r="P114" s="322">
        <f t="shared" si="26"/>
        <v>-0.337</v>
      </c>
      <c r="Q114" s="690"/>
    </row>
    <row r="115" spans="1:17" s="440" customFormat="1" ht="15">
      <c r="A115" s="341">
        <v>7</v>
      </c>
      <c r="B115" s="342" t="s">
        <v>112</v>
      </c>
      <c r="C115" s="345">
        <v>4865050</v>
      </c>
      <c r="D115" s="37" t="s">
        <v>12</v>
      </c>
      <c r="E115" s="38" t="s">
        <v>339</v>
      </c>
      <c r="F115" s="351">
        <v>-800</v>
      </c>
      <c r="G115" s="321">
        <v>18917</v>
      </c>
      <c r="H115" s="322">
        <v>18856</v>
      </c>
      <c r="I115" s="263">
        <f aca="true" t="shared" si="27" ref="I115:I121">G115-H115</f>
        <v>61</v>
      </c>
      <c r="J115" s="263">
        <f t="shared" si="22"/>
        <v>-48800</v>
      </c>
      <c r="K115" s="263">
        <f t="shared" si="23"/>
        <v>-0.0488</v>
      </c>
      <c r="L115" s="321">
        <v>14199</v>
      </c>
      <c r="M115" s="322">
        <v>13867</v>
      </c>
      <c r="N115" s="322">
        <f aca="true" t="shared" si="28" ref="N115:N121">L115-M115</f>
        <v>332</v>
      </c>
      <c r="O115" s="322">
        <f t="shared" si="25"/>
        <v>-265600</v>
      </c>
      <c r="P115" s="322">
        <f t="shared" si="26"/>
        <v>-0.2656</v>
      </c>
      <c r="Q115" s="454"/>
    </row>
    <row r="116" spans="1:17" s="440" customFormat="1" ht="15.75" customHeight="1">
      <c r="A116" s="341">
        <v>8</v>
      </c>
      <c r="B116" s="342" t="s">
        <v>363</v>
      </c>
      <c r="C116" s="345">
        <v>4865150</v>
      </c>
      <c r="D116" s="37" t="s">
        <v>12</v>
      </c>
      <c r="E116" s="38" t="s">
        <v>339</v>
      </c>
      <c r="F116" s="351">
        <v>-2000</v>
      </c>
      <c r="G116" s="321">
        <v>71612</v>
      </c>
      <c r="H116" s="322">
        <v>71612</v>
      </c>
      <c r="I116" s="263">
        <f t="shared" si="27"/>
        <v>0</v>
      </c>
      <c r="J116" s="263">
        <f t="shared" si="22"/>
        <v>0</v>
      </c>
      <c r="K116" s="263">
        <f t="shared" si="23"/>
        <v>0</v>
      </c>
      <c r="L116" s="321">
        <v>101085</v>
      </c>
      <c r="M116" s="322">
        <v>101080</v>
      </c>
      <c r="N116" s="322">
        <f t="shared" si="28"/>
        <v>5</v>
      </c>
      <c r="O116" s="322">
        <f t="shared" si="25"/>
        <v>-10000</v>
      </c>
      <c r="P116" s="322">
        <f t="shared" si="26"/>
        <v>-0.01</v>
      </c>
      <c r="Q116" s="474"/>
    </row>
    <row r="117" spans="1:17" s="440" customFormat="1" ht="15.75" customHeight="1">
      <c r="A117" s="341"/>
      <c r="B117" s="342"/>
      <c r="C117" s="345">
        <v>4865004</v>
      </c>
      <c r="D117" s="37" t="s">
        <v>12</v>
      </c>
      <c r="E117" s="38" t="s">
        <v>339</v>
      </c>
      <c r="F117" s="351">
        <v>-800</v>
      </c>
      <c r="G117" s="321">
        <v>40</v>
      </c>
      <c r="H117" s="322">
        <v>0</v>
      </c>
      <c r="I117" s="263">
        <f>G117-H117</f>
        <v>40</v>
      </c>
      <c r="J117" s="263">
        <f>$F117*I117</f>
        <v>-32000</v>
      </c>
      <c r="K117" s="263">
        <f>J117/1000000</f>
        <v>-0.032</v>
      </c>
      <c r="L117" s="321">
        <v>393</v>
      </c>
      <c r="M117" s="322">
        <v>0</v>
      </c>
      <c r="N117" s="322">
        <f>L117-M117</f>
        <v>393</v>
      </c>
      <c r="O117" s="322">
        <f>$F117*N117</f>
        <v>-314400</v>
      </c>
      <c r="P117" s="322">
        <f>O117/1000000</f>
        <v>-0.3144</v>
      </c>
      <c r="Q117" s="474" t="s">
        <v>463</v>
      </c>
    </row>
    <row r="118" spans="1:17" s="440" customFormat="1" ht="15.75" customHeight="1">
      <c r="A118" s="341">
        <v>9</v>
      </c>
      <c r="B118" s="342" t="s">
        <v>385</v>
      </c>
      <c r="C118" s="345">
        <v>5128434</v>
      </c>
      <c r="D118" s="37" t="s">
        <v>12</v>
      </c>
      <c r="E118" s="38" t="s">
        <v>339</v>
      </c>
      <c r="F118" s="351">
        <v>-800</v>
      </c>
      <c r="G118" s="321">
        <v>970404</v>
      </c>
      <c r="H118" s="322">
        <v>970482</v>
      </c>
      <c r="I118" s="263">
        <f t="shared" si="27"/>
        <v>-78</v>
      </c>
      <c r="J118" s="263">
        <f t="shared" si="22"/>
        <v>62400</v>
      </c>
      <c r="K118" s="263">
        <f t="shared" si="23"/>
        <v>0.0624</v>
      </c>
      <c r="L118" s="321">
        <v>986263</v>
      </c>
      <c r="M118" s="322">
        <v>986566</v>
      </c>
      <c r="N118" s="322">
        <f t="shared" si="28"/>
        <v>-303</v>
      </c>
      <c r="O118" s="322">
        <f t="shared" si="25"/>
        <v>242400</v>
      </c>
      <c r="P118" s="322">
        <f t="shared" si="26"/>
        <v>0.2424</v>
      </c>
      <c r="Q118" s="444"/>
    </row>
    <row r="119" spans="1:17" s="440" customFormat="1" ht="15.75" customHeight="1">
      <c r="A119" s="341">
        <v>10</v>
      </c>
      <c r="B119" s="342" t="s">
        <v>384</v>
      </c>
      <c r="C119" s="345">
        <v>4864998</v>
      </c>
      <c r="D119" s="37" t="s">
        <v>12</v>
      </c>
      <c r="E119" s="38" t="s">
        <v>339</v>
      </c>
      <c r="F119" s="351">
        <v>-800</v>
      </c>
      <c r="G119" s="321">
        <v>975160</v>
      </c>
      <c r="H119" s="322">
        <v>975311</v>
      </c>
      <c r="I119" s="263">
        <f>G119-H119</f>
        <v>-151</v>
      </c>
      <c r="J119" s="263">
        <f>$F119*I119</f>
        <v>120800</v>
      </c>
      <c r="K119" s="263">
        <f>J119/1000000</f>
        <v>0.1208</v>
      </c>
      <c r="L119" s="321">
        <v>986989</v>
      </c>
      <c r="M119" s="322">
        <v>987306</v>
      </c>
      <c r="N119" s="322">
        <f>L119-M119</f>
        <v>-317</v>
      </c>
      <c r="O119" s="322">
        <f>$F119*N119</f>
        <v>253600</v>
      </c>
      <c r="P119" s="322">
        <f>O119/1000000</f>
        <v>0.2536</v>
      </c>
      <c r="Q119" s="444"/>
    </row>
    <row r="120" spans="1:17" s="440" customFormat="1" ht="15.75" customHeight="1">
      <c r="A120" s="341">
        <v>11</v>
      </c>
      <c r="B120" s="342" t="s">
        <v>378</v>
      </c>
      <c r="C120" s="345">
        <v>4864993</v>
      </c>
      <c r="D120" s="158" t="s">
        <v>12</v>
      </c>
      <c r="E120" s="245" t="s">
        <v>339</v>
      </c>
      <c r="F120" s="351">
        <v>-800</v>
      </c>
      <c r="G120" s="321">
        <v>983614</v>
      </c>
      <c r="H120" s="322">
        <v>983764</v>
      </c>
      <c r="I120" s="263">
        <f>G120-H120</f>
        <v>-150</v>
      </c>
      <c r="J120" s="263">
        <f>$F120*I120</f>
        <v>120000</v>
      </c>
      <c r="K120" s="263">
        <f>J120/1000000</f>
        <v>0.12</v>
      </c>
      <c r="L120" s="321">
        <v>993360</v>
      </c>
      <c r="M120" s="322">
        <v>993919</v>
      </c>
      <c r="N120" s="322">
        <f>L120-M120</f>
        <v>-559</v>
      </c>
      <c r="O120" s="322">
        <f>$F120*N120</f>
        <v>447200</v>
      </c>
      <c r="P120" s="322">
        <f>O120/1000000</f>
        <v>0.4472</v>
      </c>
      <c r="Q120" s="445"/>
    </row>
    <row r="121" spans="1:17" s="440" customFormat="1" ht="15.75" customHeight="1">
      <c r="A121" s="341">
        <v>12</v>
      </c>
      <c r="B121" s="342" t="s">
        <v>420</v>
      </c>
      <c r="C121" s="345">
        <v>5128447</v>
      </c>
      <c r="D121" s="158" t="s">
        <v>12</v>
      </c>
      <c r="E121" s="245" t="s">
        <v>339</v>
      </c>
      <c r="F121" s="351">
        <v>-800</v>
      </c>
      <c r="G121" s="321">
        <v>973927</v>
      </c>
      <c r="H121" s="322">
        <v>974120</v>
      </c>
      <c r="I121" s="263">
        <f t="shared" si="27"/>
        <v>-193</v>
      </c>
      <c r="J121" s="263">
        <f>$F121*I121</f>
        <v>154400</v>
      </c>
      <c r="K121" s="263">
        <f>J121/1000000</f>
        <v>0.1544</v>
      </c>
      <c r="L121" s="321">
        <v>994591</v>
      </c>
      <c r="M121" s="322">
        <v>994511</v>
      </c>
      <c r="N121" s="322">
        <f t="shared" si="28"/>
        <v>80</v>
      </c>
      <c r="O121" s="322">
        <f>$F121*N121</f>
        <v>-64000</v>
      </c>
      <c r="P121" s="322">
        <f>O121/1000000</f>
        <v>-0.064</v>
      </c>
      <c r="Q121" s="475"/>
    </row>
    <row r="122" spans="1:17" s="440" customFormat="1" ht="15.75" customHeight="1">
      <c r="A122" s="341"/>
      <c r="B122" s="343" t="s">
        <v>368</v>
      </c>
      <c r="C122" s="345"/>
      <c r="D122" s="41"/>
      <c r="E122" s="41"/>
      <c r="F122" s="351"/>
      <c r="G122" s="372"/>
      <c r="H122" s="263"/>
      <c r="I122" s="263"/>
      <c r="J122" s="263"/>
      <c r="K122" s="263"/>
      <c r="L122" s="321"/>
      <c r="M122" s="322"/>
      <c r="N122" s="322"/>
      <c r="O122" s="322"/>
      <c r="P122" s="322"/>
      <c r="Q122" s="444"/>
    </row>
    <row r="123" spans="1:17" s="440" customFormat="1" ht="15.75" customHeight="1">
      <c r="A123" s="341">
        <v>13</v>
      </c>
      <c r="B123" s="342" t="s">
        <v>113</v>
      </c>
      <c r="C123" s="345">
        <v>4864951</v>
      </c>
      <c r="D123" s="37" t="s">
        <v>12</v>
      </c>
      <c r="E123" s="38" t="s">
        <v>339</v>
      </c>
      <c r="F123" s="351">
        <v>-1000</v>
      </c>
      <c r="G123" s="321">
        <v>968902</v>
      </c>
      <c r="H123" s="322">
        <v>969237</v>
      </c>
      <c r="I123" s="263">
        <f>G123-H123</f>
        <v>-335</v>
      </c>
      <c r="J123" s="263">
        <f>$F123*I123</f>
        <v>335000</v>
      </c>
      <c r="K123" s="263">
        <f>J123/1000000</f>
        <v>0.335</v>
      </c>
      <c r="L123" s="321">
        <v>31949</v>
      </c>
      <c r="M123" s="322">
        <v>32280</v>
      </c>
      <c r="N123" s="322">
        <f>L123-M123</f>
        <v>-331</v>
      </c>
      <c r="O123" s="322">
        <f>$F123*N123</f>
        <v>331000</v>
      </c>
      <c r="P123" s="322">
        <f>O123/1000000</f>
        <v>0.331</v>
      </c>
      <c r="Q123" s="444"/>
    </row>
    <row r="124" spans="1:17" s="440" customFormat="1" ht="15.75" customHeight="1">
      <c r="A124" s="341">
        <v>14</v>
      </c>
      <c r="B124" s="342" t="s">
        <v>114</v>
      </c>
      <c r="C124" s="345">
        <v>4865016</v>
      </c>
      <c r="D124" s="37" t="s">
        <v>12</v>
      </c>
      <c r="E124" s="38" t="s">
        <v>339</v>
      </c>
      <c r="F124" s="351">
        <v>-800</v>
      </c>
      <c r="G124" s="321">
        <v>7</v>
      </c>
      <c r="H124" s="322">
        <v>7</v>
      </c>
      <c r="I124" s="263">
        <f>G124-H124</f>
        <v>0</v>
      </c>
      <c r="J124" s="263">
        <f>$F124*I124</f>
        <v>0</v>
      </c>
      <c r="K124" s="263">
        <f>J124/1000000</f>
        <v>0</v>
      </c>
      <c r="L124" s="321">
        <v>999722</v>
      </c>
      <c r="M124" s="322">
        <v>999722</v>
      </c>
      <c r="N124" s="322">
        <f>L124-M124</f>
        <v>0</v>
      </c>
      <c r="O124" s="322">
        <f>$F124*N124</f>
        <v>0</v>
      </c>
      <c r="P124" s="322">
        <f>O124/1000000</f>
        <v>0</v>
      </c>
      <c r="Q124" s="455"/>
    </row>
    <row r="125" spans="1:17" ht="15.75" customHeight="1">
      <c r="A125" s="341"/>
      <c r="B125" s="344" t="s">
        <v>115</v>
      </c>
      <c r="C125" s="345"/>
      <c r="D125" s="37"/>
      <c r="E125" s="37"/>
      <c r="F125" s="351"/>
      <c r="G125" s="372"/>
      <c r="H125" s="369"/>
      <c r="I125" s="369"/>
      <c r="J125" s="369"/>
      <c r="K125" s="369"/>
      <c r="L125" s="319"/>
      <c r="M125" s="320"/>
      <c r="N125" s="320"/>
      <c r="O125" s="320"/>
      <c r="P125" s="320"/>
      <c r="Q125" s="143"/>
    </row>
    <row r="126" spans="1:17" s="440" customFormat="1" ht="15.75" customHeight="1">
      <c r="A126" s="341">
        <v>15</v>
      </c>
      <c r="B126" s="307" t="s">
        <v>43</v>
      </c>
      <c r="C126" s="345">
        <v>4864843</v>
      </c>
      <c r="D126" s="41" t="s">
        <v>12</v>
      </c>
      <c r="E126" s="38" t="s">
        <v>339</v>
      </c>
      <c r="F126" s="351">
        <v>-1000</v>
      </c>
      <c r="G126" s="321">
        <v>1842</v>
      </c>
      <c r="H126" s="322">
        <v>1838</v>
      </c>
      <c r="I126" s="263">
        <f>G126-H126</f>
        <v>4</v>
      </c>
      <c r="J126" s="263">
        <f>$F126*I126</f>
        <v>-4000</v>
      </c>
      <c r="K126" s="263">
        <f>J126/1000000</f>
        <v>-0.004</v>
      </c>
      <c r="L126" s="321">
        <v>28428</v>
      </c>
      <c r="M126" s="322">
        <v>28241</v>
      </c>
      <c r="N126" s="322">
        <f>L126-M126</f>
        <v>187</v>
      </c>
      <c r="O126" s="322">
        <f>$F126*N126</f>
        <v>-187000</v>
      </c>
      <c r="P126" s="322">
        <f>O126/1000000</f>
        <v>-0.187</v>
      </c>
      <c r="Q126" s="444"/>
    </row>
    <row r="127" spans="1:17" s="440" customFormat="1" ht="15.75" customHeight="1">
      <c r="A127" s="341">
        <v>16</v>
      </c>
      <c r="B127" s="342" t="s">
        <v>44</v>
      </c>
      <c r="C127" s="345">
        <v>5295123</v>
      </c>
      <c r="D127" s="37" t="s">
        <v>12</v>
      </c>
      <c r="E127" s="38" t="s">
        <v>339</v>
      </c>
      <c r="F127" s="351">
        <v>-100</v>
      </c>
      <c r="G127" s="321">
        <v>11877</v>
      </c>
      <c r="H127" s="322">
        <v>11719</v>
      </c>
      <c r="I127" s="322">
        <f>G127-H127</f>
        <v>158</v>
      </c>
      <c r="J127" s="322">
        <f>$F127*I127</f>
        <v>-15800</v>
      </c>
      <c r="K127" s="322">
        <f>J127/1000000</f>
        <v>-0.0158</v>
      </c>
      <c r="L127" s="321">
        <v>27000</v>
      </c>
      <c r="M127" s="322">
        <v>26295</v>
      </c>
      <c r="N127" s="322">
        <f>L127-M127</f>
        <v>705</v>
      </c>
      <c r="O127" s="322">
        <f>$F127*N127</f>
        <v>-70500</v>
      </c>
      <c r="P127" s="322">
        <f>O127/1000000</f>
        <v>-0.0705</v>
      </c>
      <c r="Q127" s="444"/>
    </row>
    <row r="128" spans="1:17" ht="15.75" customHeight="1">
      <c r="A128" s="341"/>
      <c r="B128" s="344" t="s">
        <v>45</v>
      </c>
      <c r="C128" s="345"/>
      <c r="D128" s="37"/>
      <c r="E128" s="37"/>
      <c r="F128" s="351"/>
      <c r="G128" s="372"/>
      <c r="H128" s="369"/>
      <c r="I128" s="369"/>
      <c r="J128" s="369"/>
      <c r="K128" s="369"/>
      <c r="L128" s="319"/>
      <c r="M128" s="320"/>
      <c r="N128" s="320"/>
      <c r="O128" s="320"/>
      <c r="P128" s="320"/>
      <c r="Q128" s="143"/>
    </row>
    <row r="129" spans="1:17" s="440" customFormat="1" ht="15.75" customHeight="1">
      <c r="A129" s="341">
        <v>17</v>
      </c>
      <c r="B129" s="342" t="s">
        <v>80</v>
      </c>
      <c r="C129" s="345">
        <v>4865169</v>
      </c>
      <c r="D129" s="37" t="s">
        <v>12</v>
      </c>
      <c r="E129" s="38" t="s">
        <v>339</v>
      </c>
      <c r="F129" s="351">
        <v>-1000</v>
      </c>
      <c r="G129" s="321">
        <v>1272</v>
      </c>
      <c r="H129" s="322">
        <v>1273</v>
      </c>
      <c r="I129" s="263">
        <f>G129-H129</f>
        <v>-1</v>
      </c>
      <c r="J129" s="263">
        <f>$F129*I129</f>
        <v>1000</v>
      </c>
      <c r="K129" s="263">
        <f>J129/1000000</f>
        <v>0.001</v>
      </c>
      <c r="L129" s="321">
        <v>61284</v>
      </c>
      <c r="M129" s="322">
        <v>61299</v>
      </c>
      <c r="N129" s="322">
        <f>L129-M129</f>
        <v>-15</v>
      </c>
      <c r="O129" s="322">
        <f>$F129*N129</f>
        <v>15000</v>
      </c>
      <c r="P129" s="322">
        <f>O129/1000000</f>
        <v>0.015</v>
      </c>
      <c r="Q129" s="444"/>
    </row>
    <row r="130" spans="1:17" ht="15.75" customHeight="1">
      <c r="A130" s="341"/>
      <c r="B130" s="343" t="s">
        <v>48</v>
      </c>
      <c r="C130" s="329"/>
      <c r="D130" s="41"/>
      <c r="E130" s="41"/>
      <c r="F130" s="351"/>
      <c r="G130" s="372"/>
      <c r="H130" s="373"/>
      <c r="I130" s="373"/>
      <c r="J130" s="373"/>
      <c r="K130" s="369"/>
      <c r="L130" s="321"/>
      <c r="M130" s="370"/>
      <c r="N130" s="370"/>
      <c r="O130" s="370"/>
      <c r="P130" s="320"/>
      <c r="Q130" s="178"/>
    </row>
    <row r="131" spans="1:17" ht="15.75" customHeight="1">
      <c r="A131" s="341"/>
      <c r="B131" s="343" t="s">
        <v>49</v>
      </c>
      <c r="C131" s="329"/>
      <c r="D131" s="41"/>
      <c r="E131" s="41"/>
      <c r="F131" s="351"/>
      <c r="G131" s="372"/>
      <c r="H131" s="373"/>
      <c r="I131" s="373"/>
      <c r="J131" s="373"/>
      <c r="K131" s="369"/>
      <c r="L131" s="321"/>
      <c r="M131" s="370"/>
      <c r="N131" s="370"/>
      <c r="O131" s="370"/>
      <c r="P131" s="320"/>
      <c r="Q131" s="178"/>
    </row>
    <row r="132" spans="1:17" ht="15.75" customHeight="1">
      <c r="A132" s="347"/>
      <c r="B132" s="350" t="s">
        <v>62</v>
      </c>
      <c r="C132" s="345"/>
      <c r="D132" s="41"/>
      <c r="E132" s="41"/>
      <c r="F132" s="351"/>
      <c r="G132" s="372"/>
      <c r="H132" s="369"/>
      <c r="I132" s="369"/>
      <c r="J132" s="369"/>
      <c r="K132" s="369"/>
      <c r="L132" s="321"/>
      <c r="M132" s="320"/>
      <c r="N132" s="320"/>
      <c r="O132" s="320"/>
      <c r="P132" s="320"/>
      <c r="Q132" s="178"/>
    </row>
    <row r="133" spans="1:17" s="440" customFormat="1" ht="17.25" customHeight="1">
      <c r="A133" s="341">
        <v>18</v>
      </c>
      <c r="B133" s="486" t="s">
        <v>63</v>
      </c>
      <c r="C133" s="345">
        <v>4865088</v>
      </c>
      <c r="D133" s="37" t="s">
        <v>12</v>
      </c>
      <c r="E133" s="38" t="s">
        <v>339</v>
      </c>
      <c r="F133" s="351">
        <v>-166.66</v>
      </c>
      <c r="G133" s="321">
        <v>1420</v>
      </c>
      <c r="H133" s="322">
        <v>1420</v>
      </c>
      <c r="I133" s="263">
        <f>G133-H133</f>
        <v>0</v>
      </c>
      <c r="J133" s="263">
        <f>$F133*I133</f>
        <v>0</v>
      </c>
      <c r="K133" s="263">
        <f>J133/1000000</f>
        <v>0</v>
      </c>
      <c r="L133" s="321">
        <v>3250</v>
      </c>
      <c r="M133" s="322">
        <v>2302</v>
      </c>
      <c r="N133" s="322">
        <f>L133-M133</f>
        <v>948</v>
      </c>
      <c r="O133" s="322">
        <f>$F133*N133</f>
        <v>-157993.68</v>
      </c>
      <c r="P133" s="322">
        <f>O133/1000000</f>
        <v>-0.15799368</v>
      </c>
      <c r="Q133" s="474"/>
    </row>
    <row r="134" spans="1:17" s="440" customFormat="1" ht="15.75" customHeight="1">
      <c r="A134" s="341">
        <v>19</v>
      </c>
      <c r="B134" s="486" t="s">
        <v>64</v>
      </c>
      <c r="C134" s="345">
        <v>4902579</v>
      </c>
      <c r="D134" s="37" t="s">
        <v>12</v>
      </c>
      <c r="E134" s="38" t="s">
        <v>339</v>
      </c>
      <c r="F134" s="351">
        <v>-500</v>
      </c>
      <c r="G134" s="321">
        <v>999832</v>
      </c>
      <c r="H134" s="322">
        <v>999832</v>
      </c>
      <c r="I134" s="263">
        <f>G134-H134</f>
        <v>0</v>
      </c>
      <c r="J134" s="263">
        <f>$F134*I134</f>
        <v>0</v>
      </c>
      <c r="K134" s="263">
        <f>J134/1000000</f>
        <v>0</v>
      </c>
      <c r="L134" s="321">
        <v>683</v>
      </c>
      <c r="M134" s="322">
        <v>545</v>
      </c>
      <c r="N134" s="322">
        <f>L134-M134</f>
        <v>138</v>
      </c>
      <c r="O134" s="322">
        <f>$F134*N134</f>
        <v>-69000</v>
      </c>
      <c r="P134" s="322">
        <f>O134/1000000</f>
        <v>-0.069</v>
      </c>
      <c r="Q134" s="444"/>
    </row>
    <row r="135" spans="1:17" s="440" customFormat="1" ht="15.75" customHeight="1">
      <c r="A135" s="341">
        <v>20</v>
      </c>
      <c r="B135" s="486" t="s">
        <v>65</v>
      </c>
      <c r="C135" s="345">
        <v>4902585</v>
      </c>
      <c r="D135" s="37" t="s">
        <v>12</v>
      </c>
      <c r="E135" s="38" t="s">
        <v>339</v>
      </c>
      <c r="F135" s="351">
        <v>-666.67</v>
      </c>
      <c r="G135" s="321">
        <v>1256</v>
      </c>
      <c r="H135" s="322">
        <v>1197</v>
      </c>
      <c r="I135" s="263">
        <f>G135-H135</f>
        <v>59</v>
      </c>
      <c r="J135" s="263">
        <f>$F135*I135</f>
        <v>-39333.53</v>
      </c>
      <c r="K135" s="263">
        <f>J135/1000000</f>
        <v>-0.03933353</v>
      </c>
      <c r="L135" s="321">
        <v>146</v>
      </c>
      <c r="M135" s="322">
        <v>146</v>
      </c>
      <c r="N135" s="322">
        <f>L135-M135</f>
        <v>0</v>
      </c>
      <c r="O135" s="322">
        <f>$F135*N135</f>
        <v>0</v>
      </c>
      <c r="P135" s="322">
        <f>O135/1000000</f>
        <v>0</v>
      </c>
      <c r="Q135" s="444"/>
    </row>
    <row r="136" spans="1:17" s="440" customFormat="1" ht="15.75" customHeight="1">
      <c r="A136" s="341">
        <v>21</v>
      </c>
      <c r="B136" s="486" t="s">
        <v>66</v>
      </c>
      <c r="C136" s="345">
        <v>4865072</v>
      </c>
      <c r="D136" s="37" t="s">
        <v>12</v>
      </c>
      <c r="E136" s="38" t="s">
        <v>339</v>
      </c>
      <c r="F136" s="693">
        <v>-666.666666666667</v>
      </c>
      <c r="G136" s="321">
        <v>4163</v>
      </c>
      <c r="H136" s="322">
        <v>4081</v>
      </c>
      <c r="I136" s="263">
        <f>G136-H136</f>
        <v>82</v>
      </c>
      <c r="J136" s="263">
        <f>$F136*I136</f>
        <v>-54666.66666666669</v>
      </c>
      <c r="K136" s="263">
        <f>J136/1000000</f>
        <v>-0.0546666666666667</v>
      </c>
      <c r="L136" s="321">
        <v>1448</v>
      </c>
      <c r="M136" s="322">
        <v>1448</v>
      </c>
      <c r="N136" s="322">
        <f>L136-M136</f>
        <v>0</v>
      </c>
      <c r="O136" s="322">
        <f>$F136*N136</f>
        <v>0</v>
      </c>
      <c r="P136" s="322">
        <f>O136/1000000</f>
        <v>0</v>
      </c>
      <c r="Q136" s="444"/>
    </row>
    <row r="137" spans="1:17" s="440" customFormat="1" ht="15.75" customHeight="1">
      <c r="A137" s="341"/>
      <c r="B137" s="350" t="s">
        <v>31</v>
      </c>
      <c r="C137" s="345"/>
      <c r="D137" s="41"/>
      <c r="E137" s="41"/>
      <c r="F137" s="351"/>
      <c r="G137" s="372"/>
      <c r="H137" s="263"/>
      <c r="I137" s="263"/>
      <c r="J137" s="263"/>
      <c r="K137" s="263"/>
      <c r="L137" s="321"/>
      <c r="M137" s="322"/>
      <c r="N137" s="322"/>
      <c r="O137" s="322"/>
      <c r="P137" s="322"/>
      <c r="Q137" s="444"/>
    </row>
    <row r="138" spans="1:17" s="440" customFormat="1" ht="15.75" customHeight="1">
      <c r="A138" s="341">
        <v>22</v>
      </c>
      <c r="B138" s="694" t="s">
        <v>67</v>
      </c>
      <c r="C138" s="345">
        <v>4864797</v>
      </c>
      <c r="D138" s="37" t="s">
        <v>12</v>
      </c>
      <c r="E138" s="38" t="s">
        <v>339</v>
      </c>
      <c r="F138" s="351">
        <v>-100</v>
      </c>
      <c r="G138" s="321">
        <v>21616</v>
      </c>
      <c r="H138" s="322">
        <v>20734</v>
      </c>
      <c r="I138" s="263">
        <f>G138-H138</f>
        <v>882</v>
      </c>
      <c r="J138" s="263">
        <f>$F138*I138</f>
        <v>-88200</v>
      </c>
      <c r="K138" s="263">
        <f>J138/1000000</f>
        <v>-0.0882</v>
      </c>
      <c r="L138" s="321">
        <v>1826</v>
      </c>
      <c r="M138" s="322">
        <v>1786</v>
      </c>
      <c r="N138" s="322">
        <f>L138-M138</f>
        <v>40</v>
      </c>
      <c r="O138" s="322">
        <f>$F138*N138</f>
        <v>-4000</v>
      </c>
      <c r="P138" s="322">
        <f>O138/1000000</f>
        <v>-0.004</v>
      </c>
      <c r="Q138" s="444"/>
    </row>
    <row r="139" spans="1:17" s="440" customFormat="1" ht="15.75" customHeight="1">
      <c r="A139" s="341">
        <v>23</v>
      </c>
      <c r="B139" s="694" t="s">
        <v>139</v>
      </c>
      <c r="C139" s="345">
        <v>4865086</v>
      </c>
      <c r="D139" s="37" t="s">
        <v>12</v>
      </c>
      <c r="E139" s="38" t="s">
        <v>339</v>
      </c>
      <c r="F139" s="351">
        <v>-100</v>
      </c>
      <c r="G139" s="321">
        <v>25442</v>
      </c>
      <c r="H139" s="322">
        <v>25429</v>
      </c>
      <c r="I139" s="263">
        <f>G139-H139</f>
        <v>13</v>
      </c>
      <c r="J139" s="263">
        <f>$F139*I139</f>
        <v>-1300</v>
      </c>
      <c r="K139" s="263">
        <f>J139/1000000</f>
        <v>-0.0013</v>
      </c>
      <c r="L139" s="321">
        <v>51406</v>
      </c>
      <c r="M139" s="322">
        <v>51344</v>
      </c>
      <c r="N139" s="322">
        <f>L139-M139</f>
        <v>62</v>
      </c>
      <c r="O139" s="322">
        <f>$F139*N139</f>
        <v>-6200</v>
      </c>
      <c r="P139" s="322">
        <f>O139/1000000</f>
        <v>-0.0062</v>
      </c>
      <c r="Q139" s="444"/>
    </row>
    <row r="140" spans="1:17" s="440" customFormat="1" ht="15.75" customHeight="1">
      <c r="A140" s="341"/>
      <c r="B140" s="344" t="s">
        <v>68</v>
      </c>
      <c r="C140" s="345"/>
      <c r="D140" s="37"/>
      <c r="E140" s="37"/>
      <c r="F140" s="351"/>
      <c r="G140" s="372"/>
      <c r="H140" s="263"/>
      <c r="I140" s="263"/>
      <c r="J140" s="263"/>
      <c r="K140" s="263"/>
      <c r="L140" s="321"/>
      <c r="M140" s="322"/>
      <c r="N140" s="322"/>
      <c r="O140" s="322"/>
      <c r="P140" s="322"/>
      <c r="Q140" s="444"/>
    </row>
    <row r="141" spans="1:17" s="440" customFormat="1" ht="14.25" customHeight="1">
      <c r="A141" s="341">
        <v>24</v>
      </c>
      <c r="B141" s="342" t="s">
        <v>61</v>
      </c>
      <c r="C141" s="345">
        <v>4902568</v>
      </c>
      <c r="D141" s="37" t="s">
        <v>12</v>
      </c>
      <c r="E141" s="38" t="s">
        <v>339</v>
      </c>
      <c r="F141" s="351">
        <v>-100</v>
      </c>
      <c r="G141" s="321">
        <v>997493</v>
      </c>
      <c r="H141" s="322">
        <v>997470</v>
      </c>
      <c r="I141" s="263">
        <f>G141-H141</f>
        <v>23</v>
      </c>
      <c r="J141" s="263">
        <f>$F141*I141</f>
        <v>-2300</v>
      </c>
      <c r="K141" s="263">
        <f>J141/1000000</f>
        <v>-0.0023</v>
      </c>
      <c r="L141" s="321">
        <v>3286</v>
      </c>
      <c r="M141" s="322">
        <v>2317</v>
      </c>
      <c r="N141" s="322">
        <f>L141-M141</f>
        <v>969</v>
      </c>
      <c r="O141" s="322">
        <f>$F141*N141</f>
        <v>-96900</v>
      </c>
      <c r="P141" s="322">
        <f>O141/1000000</f>
        <v>-0.0969</v>
      </c>
      <c r="Q141" s="444"/>
    </row>
    <row r="142" spans="1:17" s="440" customFormat="1" ht="15.75" customHeight="1">
      <c r="A142" s="341">
        <v>25</v>
      </c>
      <c r="B142" s="342" t="s">
        <v>69</v>
      </c>
      <c r="C142" s="345">
        <v>4902549</v>
      </c>
      <c r="D142" s="37" t="s">
        <v>12</v>
      </c>
      <c r="E142" s="38" t="s">
        <v>339</v>
      </c>
      <c r="F142" s="351">
        <v>-100</v>
      </c>
      <c r="G142" s="321">
        <v>999748</v>
      </c>
      <c r="H142" s="322">
        <v>999748</v>
      </c>
      <c r="I142" s="263">
        <f>G142-H142</f>
        <v>0</v>
      </c>
      <c r="J142" s="263">
        <f>$F142*I142</f>
        <v>0</v>
      </c>
      <c r="K142" s="263">
        <f>J142/1000000</f>
        <v>0</v>
      </c>
      <c r="L142" s="321">
        <v>999983</v>
      </c>
      <c r="M142" s="322">
        <v>999983</v>
      </c>
      <c r="N142" s="322">
        <f>L142-M142</f>
        <v>0</v>
      </c>
      <c r="O142" s="322">
        <f>$F142*N142</f>
        <v>0</v>
      </c>
      <c r="P142" s="322">
        <f>O142/1000000</f>
        <v>0</v>
      </c>
      <c r="Q142" s="455"/>
    </row>
    <row r="143" spans="1:17" s="440" customFormat="1" ht="15.75" customHeight="1">
      <c r="A143" s="341">
        <v>26</v>
      </c>
      <c r="B143" s="342" t="s">
        <v>81</v>
      </c>
      <c r="C143" s="345">
        <v>4902527</v>
      </c>
      <c r="D143" s="37" t="s">
        <v>12</v>
      </c>
      <c r="E143" s="38" t="s">
        <v>339</v>
      </c>
      <c r="F143" s="351">
        <v>-100</v>
      </c>
      <c r="G143" s="321">
        <v>225</v>
      </c>
      <c r="H143" s="322">
        <v>225</v>
      </c>
      <c r="I143" s="263">
        <f>G143-H143</f>
        <v>0</v>
      </c>
      <c r="J143" s="263">
        <f>$F143*I143</f>
        <v>0</v>
      </c>
      <c r="K143" s="263">
        <f>J143/1000000</f>
        <v>0</v>
      </c>
      <c r="L143" s="321">
        <v>999991</v>
      </c>
      <c r="M143" s="322">
        <v>999991</v>
      </c>
      <c r="N143" s="322">
        <f>L143-M143</f>
        <v>0</v>
      </c>
      <c r="O143" s="322">
        <f>$F143*N143</f>
        <v>0</v>
      </c>
      <c r="P143" s="322">
        <f>O143/1000000</f>
        <v>0</v>
      </c>
      <c r="Q143" s="444"/>
    </row>
    <row r="144" spans="1:17" s="440" customFormat="1" ht="15.75" customHeight="1">
      <c r="A144" s="341">
        <v>27</v>
      </c>
      <c r="B144" s="342" t="s">
        <v>70</v>
      </c>
      <c r="C144" s="345">
        <v>4902538</v>
      </c>
      <c r="D144" s="37" t="s">
        <v>12</v>
      </c>
      <c r="E144" s="38" t="s">
        <v>339</v>
      </c>
      <c r="F144" s="351">
        <v>-100</v>
      </c>
      <c r="G144" s="321">
        <v>999762</v>
      </c>
      <c r="H144" s="322">
        <v>999762</v>
      </c>
      <c r="I144" s="263">
        <f>G144-H144</f>
        <v>0</v>
      </c>
      <c r="J144" s="263">
        <f>$F144*I144</f>
        <v>0</v>
      </c>
      <c r="K144" s="263">
        <f>J144/1000000</f>
        <v>0</v>
      </c>
      <c r="L144" s="321">
        <v>999987</v>
      </c>
      <c r="M144" s="322">
        <v>999987</v>
      </c>
      <c r="N144" s="322">
        <f>L144-M144</f>
        <v>0</v>
      </c>
      <c r="O144" s="322">
        <f>$F144*N144</f>
        <v>0</v>
      </c>
      <c r="P144" s="322">
        <f>O144/1000000</f>
        <v>0</v>
      </c>
      <c r="Q144" s="444"/>
    </row>
    <row r="145" spans="1:17" s="440" customFormat="1" ht="15.75" customHeight="1">
      <c r="A145" s="341"/>
      <c r="B145" s="344" t="s">
        <v>71</v>
      </c>
      <c r="C145" s="345"/>
      <c r="D145" s="37"/>
      <c r="E145" s="37"/>
      <c r="F145" s="351"/>
      <c r="G145" s="372"/>
      <c r="H145" s="263"/>
      <c r="I145" s="263"/>
      <c r="J145" s="263"/>
      <c r="K145" s="263"/>
      <c r="L145" s="321"/>
      <c r="M145" s="322"/>
      <c r="N145" s="322"/>
      <c r="O145" s="322"/>
      <c r="P145" s="322"/>
      <c r="Q145" s="444"/>
    </row>
    <row r="146" spans="1:17" s="440" customFormat="1" ht="15.75" customHeight="1">
      <c r="A146" s="341">
        <v>28</v>
      </c>
      <c r="B146" s="342" t="s">
        <v>72</v>
      </c>
      <c r="C146" s="345">
        <v>4902540</v>
      </c>
      <c r="D146" s="37" t="s">
        <v>12</v>
      </c>
      <c r="E146" s="38" t="s">
        <v>339</v>
      </c>
      <c r="F146" s="351">
        <v>-100</v>
      </c>
      <c r="G146" s="321">
        <v>3604</v>
      </c>
      <c r="H146" s="322">
        <v>3079</v>
      </c>
      <c r="I146" s="263">
        <f>G146-H146</f>
        <v>525</v>
      </c>
      <c r="J146" s="263">
        <f>$F146*I146</f>
        <v>-52500</v>
      </c>
      <c r="K146" s="263">
        <f>J146/1000000</f>
        <v>-0.0525</v>
      </c>
      <c r="L146" s="321">
        <v>10771</v>
      </c>
      <c r="M146" s="322">
        <v>10531</v>
      </c>
      <c r="N146" s="322">
        <f>L146-M146</f>
        <v>240</v>
      </c>
      <c r="O146" s="322">
        <f>$F146*N146</f>
        <v>-24000</v>
      </c>
      <c r="P146" s="322">
        <f>O146/1000000</f>
        <v>-0.024</v>
      </c>
      <c r="Q146" s="455"/>
    </row>
    <row r="147" spans="1:17" s="440" customFormat="1" ht="15.75" customHeight="1">
      <c r="A147" s="341">
        <v>29</v>
      </c>
      <c r="B147" s="342" t="s">
        <v>73</v>
      </c>
      <c r="C147" s="345">
        <v>4902520</v>
      </c>
      <c r="D147" s="37" t="s">
        <v>12</v>
      </c>
      <c r="E147" s="38" t="s">
        <v>339</v>
      </c>
      <c r="F147" s="345">
        <v>-100</v>
      </c>
      <c r="G147" s="321">
        <v>3415</v>
      </c>
      <c r="H147" s="322">
        <v>3383</v>
      </c>
      <c r="I147" s="263">
        <f>G147-H147</f>
        <v>32</v>
      </c>
      <c r="J147" s="263">
        <f>$F147*I147</f>
        <v>-3200</v>
      </c>
      <c r="K147" s="263">
        <f>J147/1000000</f>
        <v>-0.0032</v>
      </c>
      <c r="L147" s="321">
        <v>338</v>
      </c>
      <c r="M147" s="322">
        <v>321</v>
      </c>
      <c r="N147" s="322">
        <f>L147-M147</f>
        <v>17</v>
      </c>
      <c r="O147" s="322">
        <f>$F147*N147</f>
        <v>-1700</v>
      </c>
      <c r="P147" s="322">
        <f>O147/1000000</f>
        <v>-0.0017</v>
      </c>
      <c r="Q147" s="686"/>
    </row>
    <row r="148" spans="1:17" s="482" customFormat="1" ht="15.75" customHeight="1" thickBot="1">
      <c r="A148" s="442">
        <v>30</v>
      </c>
      <c r="B148" s="688" t="s">
        <v>74</v>
      </c>
      <c r="C148" s="346">
        <v>4902536</v>
      </c>
      <c r="D148" s="84" t="s">
        <v>12</v>
      </c>
      <c r="E148" s="485" t="s">
        <v>339</v>
      </c>
      <c r="F148" s="346">
        <v>-100</v>
      </c>
      <c r="G148" s="442">
        <v>18448</v>
      </c>
      <c r="H148" s="443">
        <v>18099</v>
      </c>
      <c r="I148" s="443">
        <f>G148-H148</f>
        <v>349</v>
      </c>
      <c r="J148" s="443">
        <f>$F148*I148</f>
        <v>-34900</v>
      </c>
      <c r="K148" s="443">
        <f>J148/1000000</f>
        <v>-0.0349</v>
      </c>
      <c r="L148" s="442">
        <v>5927</v>
      </c>
      <c r="M148" s="443">
        <v>5702</v>
      </c>
      <c r="N148" s="443">
        <f>L148-M148</f>
        <v>225</v>
      </c>
      <c r="O148" s="443">
        <f>$F148*N148</f>
        <v>-22500</v>
      </c>
      <c r="P148" s="443">
        <f>O148/1000000</f>
        <v>-0.0225</v>
      </c>
      <c r="Q148" s="442"/>
    </row>
    <row r="149" ht="13.5" thickTop="1"/>
    <row r="150" spans="4:16" ht="16.5">
      <c r="D150" s="19"/>
      <c r="K150" s="397">
        <f>SUM(K107:K148)</f>
        <v>0.4193672533333334</v>
      </c>
      <c r="L150" s="48"/>
      <c r="M150" s="48"/>
      <c r="N150" s="48"/>
      <c r="O150" s="48"/>
      <c r="P150" s="374">
        <f>SUM(P107:P148)</f>
        <v>-0.6326894800000002</v>
      </c>
    </row>
    <row r="151" spans="11:16" ht="14.25">
      <c r="K151" s="48"/>
      <c r="L151" s="48"/>
      <c r="M151" s="48"/>
      <c r="N151" s="48"/>
      <c r="O151" s="48"/>
      <c r="P151" s="48"/>
    </row>
    <row r="152" spans="11:16" ht="14.25">
      <c r="K152" s="48"/>
      <c r="L152" s="48"/>
      <c r="M152" s="48"/>
      <c r="N152" s="48"/>
      <c r="O152" s="48"/>
      <c r="P152" s="48"/>
    </row>
    <row r="153" spans="17:18" ht="12.75">
      <c r="Q153" s="384" t="str">
        <f>NDPL!Q1</f>
        <v>MAY-2018</v>
      </c>
      <c r="R153" s="242"/>
    </row>
    <row r="154" ht="13.5" thickBot="1"/>
    <row r="155" spans="1:17" ht="44.25" customHeight="1">
      <c r="A155" s="314"/>
      <c r="B155" s="312" t="s">
        <v>144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5"/>
    </row>
    <row r="156" spans="1:17" ht="19.5" customHeight="1">
      <c r="A156" s="222"/>
      <c r="B156" s="265" t="s">
        <v>145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46"/>
    </row>
    <row r="157" spans="1:17" ht="19.5" customHeight="1">
      <c r="A157" s="222"/>
      <c r="B157" s="264" t="s">
        <v>244</v>
      </c>
      <c r="C157" s="16"/>
      <c r="D157" s="16"/>
      <c r="E157" s="16"/>
      <c r="F157" s="16"/>
      <c r="G157" s="16"/>
      <c r="H157" s="16"/>
      <c r="I157" s="16"/>
      <c r="J157" s="16"/>
      <c r="K157" s="191">
        <f>K63</f>
        <v>-1.0215001100000003</v>
      </c>
      <c r="L157" s="191"/>
      <c r="M157" s="191"/>
      <c r="N157" s="191"/>
      <c r="O157" s="191"/>
      <c r="P157" s="191">
        <f>P63</f>
        <v>-3.3967506500000018</v>
      </c>
      <c r="Q157" s="46"/>
    </row>
    <row r="158" spans="1:17" ht="19.5" customHeight="1">
      <c r="A158" s="222"/>
      <c r="B158" s="264" t="s">
        <v>245</v>
      </c>
      <c r="C158" s="16"/>
      <c r="D158" s="16"/>
      <c r="E158" s="16"/>
      <c r="F158" s="16"/>
      <c r="G158" s="16"/>
      <c r="H158" s="16"/>
      <c r="I158" s="16"/>
      <c r="J158" s="16"/>
      <c r="K158" s="398">
        <f>K150</f>
        <v>0.4193672533333334</v>
      </c>
      <c r="L158" s="191"/>
      <c r="M158" s="191"/>
      <c r="N158" s="191"/>
      <c r="O158" s="191"/>
      <c r="P158" s="191">
        <f>P150</f>
        <v>-0.6326894800000002</v>
      </c>
      <c r="Q158" s="46"/>
    </row>
    <row r="159" spans="1:17" ht="19.5" customHeight="1">
      <c r="A159" s="222"/>
      <c r="B159" s="264" t="s">
        <v>146</v>
      </c>
      <c r="C159" s="16"/>
      <c r="D159" s="16"/>
      <c r="E159" s="16"/>
      <c r="F159" s="16"/>
      <c r="G159" s="16"/>
      <c r="H159" s="16"/>
      <c r="I159" s="16"/>
      <c r="J159" s="16"/>
      <c r="K159" s="398">
        <f>'ROHTAK ROAD'!K42</f>
        <v>-0.27573749999999997</v>
      </c>
      <c r="L159" s="191"/>
      <c r="M159" s="191"/>
      <c r="N159" s="191"/>
      <c r="O159" s="191"/>
      <c r="P159" s="398">
        <f>'ROHTAK ROAD'!P42</f>
        <v>-0.0003250000000000002</v>
      </c>
      <c r="Q159" s="46"/>
    </row>
    <row r="160" spans="1:17" ht="19.5" customHeight="1">
      <c r="A160" s="222"/>
      <c r="B160" s="264" t="s">
        <v>147</v>
      </c>
      <c r="C160" s="16"/>
      <c r="D160" s="16"/>
      <c r="E160" s="16"/>
      <c r="F160" s="16"/>
      <c r="G160" s="16"/>
      <c r="H160" s="16"/>
      <c r="I160" s="16"/>
      <c r="J160" s="16"/>
      <c r="K160" s="398">
        <f>SUM(K157:K159)</f>
        <v>-0.8778703566666668</v>
      </c>
      <c r="L160" s="191"/>
      <c r="M160" s="191"/>
      <c r="N160" s="191"/>
      <c r="O160" s="191"/>
      <c r="P160" s="398">
        <f>SUM(P157:P159)</f>
        <v>-4.029765130000002</v>
      </c>
      <c r="Q160" s="46"/>
    </row>
    <row r="161" spans="1:17" ht="19.5" customHeight="1">
      <c r="A161" s="222"/>
      <c r="B161" s="265" t="s">
        <v>148</v>
      </c>
      <c r="C161" s="16"/>
      <c r="D161" s="16"/>
      <c r="E161" s="16"/>
      <c r="F161" s="16"/>
      <c r="G161" s="16"/>
      <c r="H161" s="16"/>
      <c r="I161" s="16"/>
      <c r="J161" s="16"/>
      <c r="K161" s="191"/>
      <c r="L161" s="191"/>
      <c r="M161" s="191"/>
      <c r="N161" s="191"/>
      <c r="O161" s="191"/>
      <c r="P161" s="191"/>
      <c r="Q161" s="46"/>
    </row>
    <row r="162" spans="1:17" ht="19.5" customHeight="1">
      <c r="A162" s="222"/>
      <c r="B162" s="264" t="s">
        <v>246</v>
      </c>
      <c r="C162" s="16"/>
      <c r="D162" s="16"/>
      <c r="E162" s="16"/>
      <c r="F162" s="16"/>
      <c r="G162" s="16"/>
      <c r="H162" s="16"/>
      <c r="I162" s="16"/>
      <c r="J162" s="16"/>
      <c r="K162" s="191">
        <f>K99</f>
        <v>0.8760000000000001</v>
      </c>
      <c r="L162" s="191"/>
      <c r="M162" s="191"/>
      <c r="N162" s="191"/>
      <c r="O162" s="191"/>
      <c r="P162" s="191">
        <f>P99</f>
        <v>4.926</v>
      </c>
      <c r="Q162" s="46"/>
    </row>
    <row r="163" spans="1:17" ht="19.5" customHeight="1" thickBot="1">
      <c r="A163" s="223"/>
      <c r="B163" s="313" t="s">
        <v>149</v>
      </c>
      <c r="C163" s="47"/>
      <c r="D163" s="47"/>
      <c r="E163" s="47"/>
      <c r="F163" s="47"/>
      <c r="G163" s="47"/>
      <c r="H163" s="47"/>
      <c r="I163" s="47"/>
      <c r="J163" s="47"/>
      <c r="K163" s="399">
        <f>SUM(K160:K162)</f>
        <v>-0.0018703566666666838</v>
      </c>
      <c r="L163" s="189"/>
      <c r="M163" s="189"/>
      <c r="N163" s="189"/>
      <c r="O163" s="189"/>
      <c r="P163" s="188">
        <f>SUM(P160:P162)</f>
        <v>0.896234869999998</v>
      </c>
      <c r="Q163" s="190"/>
    </row>
    <row r="164" ht="12.75">
      <c r="A164" s="222"/>
    </row>
    <row r="165" ht="12.75">
      <c r="A165" s="222"/>
    </row>
    <row r="166" ht="12.75">
      <c r="A166" s="222"/>
    </row>
    <row r="167" ht="13.5" thickBot="1">
      <c r="A167" s="223"/>
    </row>
    <row r="168" spans="1:17" ht="12.75">
      <c r="A168" s="216"/>
      <c r="B168" s="217"/>
      <c r="C168" s="217"/>
      <c r="D168" s="217"/>
      <c r="E168" s="217"/>
      <c r="F168" s="217"/>
      <c r="G168" s="217"/>
      <c r="H168" s="44"/>
      <c r="I168" s="44"/>
      <c r="J168" s="44"/>
      <c r="K168" s="44"/>
      <c r="L168" s="44"/>
      <c r="M168" s="44"/>
      <c r="N168" s="44"/>
      <c r="O168" s="44"/>
      <c r="P168" s="44"/>
      <c r="Q168" s="45"/>
    </row>
    <row r="169" spans="1:17" ht="23.25">
      <c r="A169" s="224" t="s">
        <v>320</v>
      </c>
      <c r="B169" s="208"/>
      <c r="C169" s="208"/>
      <c r="D169" s="208"/>
      <c r="E169" s="208"/>
      <c r="F169" s="208"/>
      <c r="G169" s="208"/>
      <c r="H169" s="16"/>
      <c r="I169" s="16"/>
      <c r="J169" s="16"/>
      <c r="K169" s="16"/>
      <c r="L169" s="16"/>
      <c r="M169" s="16"/>
      <c r="N169" s="16"/>
      <c r="O169" s="16"/>
      <c r="P169" s="16"/>
      <c r="Q169" s="46"/>
    </row>
    <row r="170" spans="1:17" ht="12.75">
      <c r="A170" s="218"/>
      <c r="B170" s="208"/>
      <c r="C170" s="208"/>
      <c r="D170" s="208"/>
      <c r="E170" s="208"/>
      <c r="F170" s="208"/>
      <c r="G170" s="208"/>
      <c r="H170" s="16"/>
      <c r="I170" s="16"/>
      <c r="J170" s="16"/>
      <c r="K170" s="16"/>
      <c r="L170" s="16"/>
      <c r="M170" s="16"/>
      <c r="N170" s="16"/>
      <c r="O170" s="16"/>
      <c r="P170" s="16"/>
      <c r="Q170" s="46"/>
    </row>
    <row r="171" spans="1:17" ht="12.75">
      <c r="A171" s="219"/>
      <c r="B171" s="220"/>
      <c r="C171" s="220"/>
      <c r="D171" s="220"/>
      <c r="E171" s="220"/>
      <c r="F171" s="220"/>
      <c r="G171" s="220"/>
      <c r="H171" s="16"/>
      <c r="I171" s="16"/>
      <c r="J171" s="16"/>
      <c r="K171" s="234" t="s">
        <v>332</v>
      </c>
      <c r="L171" s="16"/>
      <c r="M171" s="16"/>
      <c r="N171" s="16"/>
      <c r="O171" s="16"/>
      <c r="P171" s="234" t="s">
        <v>333</v>
      </c>
      <c r="Q171" s="46"/>
    </row>
    <row r="172" spans="1:17" ht="12.75">
      <c r="A172" s="221"/>
      <c r="B172" s="124"/>
      <c r="C172" s="124"/>
      <c r="D172" s="124"/>
      <c r="E172" s="124"/>
      <c r="F172" s="124"/>
      <c r="G172" s="124"/>
      <c r="H172" s="16"/>
      <c r="I172" s="16"/>
      <c r="J172" s="16"/>
      <c r="K172" s="16"/>
      <c r="L172" s="16"/>
      <c r="M172" s="16"/>
      <c r="N172" s="16"/>
      <c r="O172" s="16"/>
      <c r="P172" s="16"/>
      <c r="Q172" s="46"/>
    </row>
    <row r="173" spans="1:17" ht="12.75">
      <c r="A173" s="221"/>
      <c r="B173" s="124"/>
      <c r="C173" s="124"/>
      <c r="D173" s="124"/>
      <c r="E173" s="124"/>
      <c r="F173" s="124"/>
      <c r="G173" s="124"/>
      <c r="H173" s="16"/>
      <c r="I173" s="16"/>
      <c r="J173" s="16"/>
      <c r="K173" s="16"/>
      <c r="L173" s="16"/>
      <c r="M173" s="16"/>
      <c r="N173" s="16"/>
      <c r="O173" s="16"/>
      <c r="P173" s="16"/>
      <c r="Q173" s="46"/>
    </row>
    <row r="174" spans="1:17" ht="18">
      <c r="A174" s="225" t="s">
        <v>323</v>
      </c>
      <c r="B174" s="209"/>
      <c r="C174" s="209"/>
      <c r="D174" s="210"/>
      <c r="E174" s="210"/>
      <c r="F174" s="211"/>
      <c r="G174" s="210"/>
      <c r="H174" s="16"/>
      <c r="I174" s="16"/>
      <c r="J174" s="16"/>
      <c r="K174" s="375">
        <f>K163</f>
        <v>-0.0018703566666666838</v>
      </c>
      <c r="L174" s="210" t="s">
        <v>321</v>
      </c>
      <c r="M174" s="16"/>
      <c r="N174" s="16"/>
      <c r="O174" s="16"/>
      <c r="P174" s="375">
        <f>P163</f>
        <v>0.896234869999998</v>
      </c>
      <c r="Q174" s="231" t="s">
        <v>321</v>
      </c>
    </row>
    <row r="175" spans="1:17" ht="18">
      <c r="A175" s="226"/>
      <c r="B175" s="212"/>
      <c r="C175" s="212"/>
      <c r="D175" s="208"/>
      <c r="E175" s="208"/>
      <c r="F175" s="213"/>
      <c r="G175" s="208"/>
      <c r="H175" s="16"/>
      <c r="I175" s="16"/>
      <c r="J175" s="16"/>
      <c r="K175" s="376"/>
      <c r="L175" s="208"/>
      <c r="M175" s="16"/>
      <c r="N175" s="16"/>
      <c r="O175" s="16"/>
      <c r="P175" s="376"/>
      <c r="Q175" s="232"/>
    </row>
    <row r="176" spans="1:17" ht="18">
      <c r="A176" s="227" t="s">
        <v>322</v>
      </c>
      <c r="B176" s="214"/>
      <c r="C176" s="42"/>
      <c r="D176" s="208"/>
      <c r="E176" s="208"/>
      <c r="F176" s="215"/>
      <c r="G176" s="210"/>
      <c r="H176" s="16"/>
      <c r="I176" s="16"/>
      <c r="J176" s="16"/>
      <c r="K176" s="376">
        <f>'STEPPED UP GENCO'!K41</f>
        <v>0.48327300000000006</v>
      </c>
      <c r="L176" s="210" t="s">
        <v>321</v>
      </c>
      <c r="M176" s="16"/>
      <c r="N176" s="16"/>
      <c r="O176" s="16"/>
      <c r="P176" s="376">
        <f>'STEPPED UP GENCO'!P41</f>
        <v>-0.8385707070000001</v>
      </c>
      <c r="Q176" s="231" t="s">
        <v>321</v>
      </c>
    </row>
    <row r="177" spans="1:17" ht="12.75">
      <c r="A177" s="222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46"/>
    </row>
    <row r="178" spans="1:17" ht="12.75">
      <c r="A178" s="222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46"/>
    </row>
    <row r="179" spans="1:17" ht="12.75">
      <c r="A179" s="222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46"/>
    </row>
    <row r="180" spans="1:17" ht="20.25">
      <c r="A180" s="222"/>
      <c r="B180" s="16"/>
      <c r="C180" s="16"/>
      <c r="D180" s="16"/>
      <c r="E180" s="16"/>
      <c r="F180" s="16"/>
      <c r="G180" s="16"/>
      <c r="H180" s="209"/>
      <c r="I180" s="209"/>
      <c r="J180" s="228" t="s">
        <v>324</v>
      </c>
      <c r="K180" s="332">
        <f>SUM(K174:K179)</f>
        <v>0.4814026433333334</v>
      </c>
      <c r="L180" s="228" t="s">
        <v>321</v>
      </c>
      <c r="M180" s="124"/>
      <c r="N180" s="16"/>
      <c r="O180" s="16"/>
      <c r="P180" s="332">
        <f>SUM(P174:P179)</f>
        <v>0.05766416299999788</v>
      </c>
      <c r="Q180" s="353" t="s">
        <v>321</v>
      </c>
    </row>
    <row r="181" spans="1:17" ht="13.5" thickBot="1">
      <c r="A181" s="223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3" max="255" man="1"/>
    <brk id="101" max="255" man="1"/>
    <brk id="15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9"/>
  <sheetViews>
    <sheetView view="pageBreakPreview" zoomScale="85" zoomScaleNormal="70" zoomScaleSheetLayoutView="85" workbookViewId="0" topLeftCell="A187">
      <selection activeCell="A40" sqref="A40:IV43"/>
    </sheetView>
  </sheetViews>
  <sheetFormatPr defaultColWidth="9.140625" defaultRowHeight="12.75"/>
  <cols>
    <col min="1" max="1" width="7.421875" style="440" customWidth="1"/>
    <col min="2" max="2" width="29.57421875" style="440" customWidth="1"/>
    <col min="3" max="3" width="13.28125" style="440" customWidth="1"/>
    <col min="4" max="4" width="9.00390625" style="440" customWidth="1"/>
    <col min="5" max="5" width="16.57421875" style="440" customWidth="1"/>
    <col min="6" max="6" width="10.8515625" style="440" customWidth="1"/>
    <col min="7" max="7" width="14.00390625" style="440" customWidth="1"/>
    <col min="8" max="8" width="13.421875" style="440" customWidth="1"/>
    <col min="9" max="9" width="11.8515625" style="440" customWidth="1"/>
    <col min="10" max="10" width="16.28125" style="440" customWidth="1"/>
    <col min="11" max="11" width="14.57421875" style="440" customWidth="1"/>
    <col min="12" max="12" width="13.421875" style="440" customWidth="1"/>
    <col min="13" max="13" width="16.28125" style="440" customWidth="1"/>
    <col min="14" max="14" width="12.140625" style="440" customWidth="1"/>
    <col min="15" max="15" width="15.28125" style="440" customWidth="1"/>
    <col min="16" max="16" width="15.140625" style="440" customWidth="1"/>
    <col min="17" max="17" width="29.421875" style="440" customWidth="1"/>
    <col min="18" max="19" width="9.140625" style="440" hidden="1" customWidth="1"/>
    <col min="20" max="16384" width="9.140625" style="440" customWidth="1"/>
  </cols>
  <sheetData>
    <row r="1" spans="1:17" ht="23.25" customHeight="1">
      <c r="A1" s="1" t="s">
        <v>232</v>
      </c>
      <c r="P1" s="583" t="str">
        <f>NDPL!$Q$1</f>
        <v>MAY-2018</v>
      </c>
      <c r="Q1" s="583"/>
    </row>
    <row r="2" ht="12.75">
      <c r="A2" s="14" t="s">
        <v>233</v>
      </c>
    </row>
    <row r="3" ht="20.25" customHeight="1">
      <c r="A3" s="377" t="s">
        <v>150</v>
      </c>
    </row>
    <row r="4" spans="1:16" ht="21" customHeight="1" thickBot="1">
      <c r="A4" s="378" t="s">
        <v>187</v>
      </c>
      <c r="G4" s="479"/>
      <c r="H4" s="479"/>
      <c r="I4" s="43" t="s">
        <v>387</v>
      </c>
      <c r="J4" s="479"/>
      <c r="K4" s="479"/>
      <c r="L4" s="479"/>
      <c r="M4" s="479"/>
      <c r="N4" s="43" t="s">
        <v>388</v>
      </c>
      <c r="O4" s="479"/>
      <c r="P4" s="479"/>
    </row>
    <row r="5" spans="1:17" ht="36.75" customHeight="1" thickBot="1" thickTop="1">
      <c r="A5" s="501" t="s">
        <v>8</v>
      </c>
      <c r="B5" s="502" t="s">
        <v>9</v>
      </c>
      <c r="C5" s="503" t="s">
        <v>1</v>
      </c>
      <c r="D5" s="503" t="s">
        <v>2</v>
      </c>
      <c r="E5" s="503" t="s">
        <v>3</v>
      </c>
      <c r="F5" s="503" t="s">
        <v>10</v>
      </c>
      <c r="G5" s="501" t="str">
        <f>NDPL!G5</f>
        <v>FINAL READING 31/05/2018</v>
      </c>
      <c r="H5" s="503" t="str">
        <f>NDPL!H5</f>
        <v>INTIAL READING 01/05/2018</v>
      </c>
      <c r="I5" s="503" t="s">
        <v>4</v>
      </c>
      <c r="J5" s="503" t="s">
        <v>5</v>
      </c>
      <c r="K5" s="503" t="s">
        <v>6</v>
      </c>
      <c r="L5" s="501" t="str">
        <f>NDPL!G5</f>
        <v>FINAL READING 31/05/2018</v>
      </c>
      <c r="M5" s="503" t="str">
        <f>NDPL!H5</f>
        <v>INTIAL READING 01/05/2018</v>
      </c>
      <c r="N5" s="503" t="s">
        <v>4</v>
      </c>
      <c r="O5" s="503" t="s">
        <v>5</v>
      </c>
      <c r="P5" s="503" t="s">
        <v>6</v>
      </c>
      <c r="Q5" s="530" t="s">
        <v>302</v>
      </c>
    </row>
    <row r="6" ht="2.25" customHeight="1" hidden="1" thickBot="1" thickTop="1"/>
    <row r="7" spans="1:17" s="86" customFormat="1" ht="16.5" customHeight="1" thickTop="1">
      <c r="A7" s="760"/>
      <c r="B7" s="761" t="s">
        <v>151</v>
      </c>
      <c r="C7" s="87"/>
      <c r="D7" s="87"/>
      <c r="E7" s="87"/>
      <c r="F7" s="87"/>
      <c r="G7" s="760"/>
      <c r="H7" s="762"/>
      <c r="I7" s="762"/>
      <c r="J7" s="762"/>
      <c r="K7" s="762"/>
      <c r="L7" s="763"/>
      <c r="M7" s="762"/>
      <c r="N7" s="762"/>
      <c r="O7" s="762"/>
      <c r="P7" s="762"/>
      <c r="Q7" s="508"/>
    </row>
    <row r="8" spans="1:17" s="86" customFormat="1" ht="16.5" customHeight="1">
      <c r="A8" s="89">
        <v>1</v>
      </c>
      <c r="B8" s="117" t="s">
        <v>152</v>
      </c>
      <c r="C8" s="101">
        <v>4865170</v>
      </c>
      <c r="D8" s="118" t="s">
        <v>12</v>
      </c>
      <c r="E8" s="90" t="s">
        <v>339</v>
      </c>
      <c r="F8" s="50">
        <v>5000</v>
      </c>
      <c r="G8" s="89">
        <v>999505</v>
      </c>
      <c r="H8" s="78">
        <v>999505</v>
      </c>
      <c r="I8" s="78">
        <f aca="true" t="shared" si="0" ref="I8:I17">G8-H8</f>
        <v>0</v>
      </c>
      <c r="J8" s="78">
        <f aca="true" t="shared" si="1" ref="J8:J17">$F8*I8</f>
        <v>0</v>
      </c>
      <c r="K8" s="78">
        <f aca="true" t="shared" si="2" ref="K8:K17">J8/1000000</f>
        <v>0</v>
      </c>
      <c r="L8" s="89">
        <v>999012</v>
      </c>
      <c r="M8" s="78">
        <v>999324</v>
      </c>
      <c r="N8" s="78">
        <f aca="true" t="shared" si="3" ref="N8:N17">L8-M8</f>
        <v>-312</v>
      </c>
      <c r="O8" s="78">
        <f aca="true" t="shared" si="4" ref="O8:O17">$F8*N8</f>
        <v>-1560000</v>
      </c>
      <c r="P8" s="78">
        <f aca="true" t="shared" si="5" ref="P8:P17">O8/1000000</f>
        <v>-1.56</v>
      </c>
      <c r="Q8" s="455"/>
    </row>
    <row r="9" spans="1:17" s="86" customFormat="1" ht="16.5" customHeight="1">
      <c r="A9" s="89">
        <v>2</v>
      </c>
      <c r="B9" s="117" t="s">
        <v>153</v>
      </c>
      <c r="C9" s="101">
        <v>4865095</v>
      </c>
      <c r="D9" s="118" t="s">
        <v>12</v>
      </c>
      <c r="E9" s="90" t="s">
        <v>339</v>
      </c>
      <c r="F9" s="50">
        <v>1333.33</v>
      </c>
      <c r="G9" s="89">
        <v>984577</v>
      </c>
      <c r="H9" s="78">
        <v>984577</v>
      </c>
      <c r="I9" s="78">
        <f t="shared" si="0"/>
        <v>0</v>
      </c>
      <c r="J9" s="78">
        <f t="shared" si="1"/>
        <v>0</v>
      </c>
      <c r="K9" s="78">
        <f t="shared" si="2"/>
        <v>0</v>
      </c>
      <c r="L9" s="89">
        <v>670291</v>
      </c>
      <c r="M9" s="78">
        <v>670712</v>
      </c>
      <c r="N9" s="78">
        <f t="shared" si="3"/>
        <v>-421</v>
      </c>
      <c r="O9" s="78">
        <f t="shared" si="4"/>
        <v>-561331.9299999999</v>
      </c>
      <c r="P9" s="80">
        <f t="shared" si="5"/>
        <v>-0.5613319299999999</v>
      </c>
      <c r="Q9" s="461"/>
    </row>
    <row r="10" spans="1:17" s="86" customFormat="1" ht="16.5" customHeight="1">
      <c r="A10" s="89">
        <v>3</v>
      </c>
      <c r="B10" s="117" t="s">
        <v>154</v>
      </c>
      <c r="C10" s="101">
        <v>4865172</v>
      </c>
      <c r="D10" s="118" t="s">
        <v>12</v>
      </c>
      <c r="E10" s="90" t="s">
        <v>339</v>
      </c>
      <c r="F10" s="50">
        <v>400</v>
      </c>
      <c r="G10" s="89">
        <v>1219</v>
      </c>
      <c r="H10" s="78">
        <v>1219</v>
      </c>
      <c r="I10" s="78">
        <f>G10-H10</f>
        <v>0</v>
      </c>
      <c r="J10" s="78">
        <f t="shared" si="1"/>
        <v>0</v>
      </c>
      <c r="K10" s="78">
        <f t="shared" si="2"/>
        <v>0</v>
      </c>
      <c r="L10" s="89">
        <v>62831</v>
      </c>
      <c r="M10" s="78">
        <v>62715</v>
      </c>
      <c r="N10" s="78">
        <f>L10-M10</f>
        <v>116</v>
      </c>
      <c r="O10" s="78">
        <f t="shared" si="4"/>
        <v>46400</v>
      </c>
      <c r="P10" s="78">
        <f t="shared" si="5"/>
        <v>0.0464</v>
      </c>
      <c r="Q10" s="455" t="s">
        <v>485</v>
      </c>
    </row>
    <row r="11" spans="1:17" s="86" customFormat="1" ht="16.5" customHeight="1">
      <c r="A11" s="89"/>
      <c r="B11" s="117"/>
      <c r="C11" s="101">
        <v>4864812</v>
      </c>
      <c r="D11" s="118" t="s">
        <v>12</v>
      </c>
      <c r="E11" s="90" t="s">
        <v>339</v>
      </c>
      <c r="F11" s="50">
        <v>200</v>
      </c>
      <c r="G11" s="89">
        <v>998296</v>
      </c>
      <c r="H11" s="78">
        <v>1000000</v>
      </c>
      <c r="I11" s="78">
        <f>G11-H11</f>
        <v>-1704</v>
      </c>
      <c r="J11" s="78">
        <f>$F11*I11</f>
        <v>-340800</v>
      </c>
      <c r="K11" s="78">
        <f>J11/1000000</f>
        <v>-0.3408</v>
      </c>
      <c r="L11" s="89">
        <v>999492</v>
      </c>
      <c r="M11" s="78">
        <v>1000000</v>
      </c>
      <c r="N11" s="78">
        <f>L11-M11</f>
        <v>-508</v>
      </c>
      <c r="O11" s="78">
        <f>$F11*N11</f>
        <v>-101600</v>
      </c>
      <c r="P11" s="78">
        <f>O11/1000000</f>
        <v>-0.1016</v>
      </c>
      <c r="Q11" s="455" t="s">
        <v>476</v>
      </c>
    </row>
    <row r="12" spans="1:17" s="86" customFormat="1" ht="16.5" customHeight="1">
      <c r="A12" s="89">
        <v>4</v>
      </c>
      <c r="B12" s="117" t="s">
        <v>155</v>
      </c>
      <c r="C12" s="101">
        <v>4865127</v>
      </c>
      <c r="D12" s="118" t="s">
        <v>12</v>
      </c>
      <c r="E12" s="90" t="s">
        <v>339</v>
      </c>
      <c r="F12" s="50">
        <v>1333.33</v>
      </c>
      <c r="G12" s="89">
        <v>999973</v>
      </c>
      <c r="H12" s="78">
        <v>999973</v>
      </c>
      <c r="I12" s="78">
        <f t="shared" si="0"/>
        <v>0</v>
      </c>
      <c r="J12" s="78">
        <f t="shared" si="1"/>
        <v>0</v>
      </c>
      <c r="K12" s="78">
        <f t="shared" si="2"/>
        <v>0</v>
      </c>
      <c r="L12" s="89">
        <v>999406</v>
      </c>
      <c r="M12" s="78">
        <v>999802</v>
      </c>
      <c r="N12" s="78">
        <f t="shared" si="3"/>
        <v>-396</v>
      </c>
      <c r="O12" s="78">
        <f t="shared" si="4"/>
        <v>-527998.6799999999</v>
      </c>
      <c r="P12" s="78">
        <f t="shared" si="5"/>
        <v>-0.5279986799999999</v>
      </c>
      <c r="Q12" s="692"/>
    </row>
    <row r="13" spans="1:17" s="86" customFormat="1" ht="16.5" customHeight="1">
      <c r="A13" s="89">
        <v>5</v>
      </c>
      <c r="B13" s="117" t="s">
        <v>156</v>
      </c>
      <c r="C13" s="101">
        <v>4865152</v>
      </c>
      <c r="D13" s="118" t="s">
        <v>12</v>
      </c>
      <c r="E13" s="90" t="s">
        <v>339</v>
      </c>
      <c r="F13" s="50">
        <v>300</v>
      </c>
      <c r="G13" s="89">
        <v>1605</v>
      </c>
      <c r="H13" s="78">
        <v>1605</v>
      </c>
      <c r="I13" s="78">
        <f t="shared" si="0"/>
        <v>0</v>
      </c>
      <c r="J13" s="78">
        <f t="shared" si="1"/>
        <v>0</v>
      </c>
      <c r="K13" s="78">
        <f t="shared" si="2"/>
        <v>0</v>
      </c>
      <c r="L13" s="89">
        <v>112</v>
      </c>
      <c r="M13" s="78">
        <v>112</v>
      </c>
      <c r="N13" s="78">
        <f t="shared" si="3"/>
        <v>0</v>
      </c>
      <c r="O13" s="78">
        <f t="shared" si="4"/>
        <v>0</v>
      </c>
      <c r="P13" s="78">
        <f t="shared" si="5"/>
        <v>0</v>
      </c>
      <c r="Q13" s="752"/>
    </row>
    <row r="14" spans="1:17" s="86" customFormat="1" ht="16.5" customHeight="1">
      <c r="A14" s="89">
        <v>6</v>
      </c>
      <c r="B14" s="117" t="s">
        <v>157</v>
      </c>
      <c r="C14" s="101">
        <v>4865111</v>
      </c>
      <c r="D14" s="118" t="s">
        <v>12</v>
      </c>
      <c r="E14" s="90" t="s">
        <v>339</v>
      </c>
      <c r="F14" s="50">
        <v>100</v>
      </c>
      <c r="G14" s="89">
        <v>18831</v>
      </c>
      <c r="H14" s="78">
        <v>18831</v>
      </c>
      <c r="I14" s="78">
        <f>G14-H14</f>
        <v>0</v>
      </c>
      <c r="J14" s="78">
        <f t="shared" si="1"/>
        <v>0</v>
      </c>
      <c r="K14" s="78">
        <f t="shared" si="2"/>
        <v>0</v>
      </c>
      <c r="L14" s="89">
        <v>22026</v>
      </c>
      <c r="M14" s="78">
        <v>21585</v>
      </c>
      <c r="N14" s="78">
        <f>L14-M14</f>
        <v>441</v>
      </c>
      <c r="O14" s="78">
        <f t="shared" si="4"/>
        <v>44100</v>
      </c>
      <c r="P14" s="78">
        <f t="shared" si="5"/>
        <v>0.0441</v>
      </c>
      <c r="Q14" s="455"/>
    </row>
    <row r="15" spans="1:17" s="86" customFormat="1" ht="16.5" customHeight="1">
      <c r="A15" s="89">
        <v>7</v>
      </c>
      <c r="B15" s="117" t="s">
        <v>158</v>
      </c>
      <c r="C15" s="101">
        <v>4865140</v>
      </c>
      <c r="D15" s="118" t="s">
        <v>12</v>
      </c>
      <c r="E15" s="90" t="s">
        <v>339</v>
      </c>
      <c r="F15" s="50">
        <v>75</v>
      </c>
      <c r="G15" s="89">
        <v>719766</v>
      </c>
      <c r="H15" s="78">
        <v>719766</v>
      </c>
      <c r="I15" s="78">
        <f t="shared" si="0"/>
        <v>0</v>
      </c>
      <c r="J15" s="78">
        <f t="shared" si="1"/>
        <v>0</v>
      </c>
      <c r="K15" s="78">
        <f t="shared" si="2"/>
        <v>0</v>
      </c>
      <c r="L15" s="89">
        <v>981387</v>
      </c>
      <c r="M15" s="78">
        <v>988287</v>
      </c>
      <c r="N15" s="78">
        <f t="shared" si="3"/>
        <v>-6900</v>
      </c>
      <c r="O15" s="78">
        <f t="shared" si="4"/>
        <v>-517500</v>
      </c>
      <c r="P15" s="78">
        <f t="shared" si="5"/>
        <v>-0.5175</v>
      </c>
      <c r="Q15" s="455"/>
    </row>
    <row r="16" spans="1:17" s="86" customFormat="1" ht="16.5" customHeight="1">
      <c r="A16" s="89">
        <v>8</v>
      </c>
      <c r="B16" s="153" t="s">
        <v>159</v>
      </c>
      <c r="C16" s="101">
        <v>4865134</v>
      </c>
      <c r="D16" s="118" t="s">
        <v>12</v>
      </c>
      <c r="E16" s="90" t="s">
        <v>339</v>
      </c>
      <c r="F16" s="50">
        <v>75</v>
      </c>
      <c r="G16" s="89">
        <v>999210</v>
      </c>
      <c r="H16" s="78">
        <v>999210</v>
      </c>
      <c r="I16" s="78">
        <f t="shared" si="0"/>
        <v>0</v>
      </c>
      <c r="J16" s="78">
        <f t="shared" si="1"/>
        <v>0</v>
      </c>
      <c r="K16" s="78">
        <f t="shared" si="2"/>
        <v>0</v>
      </c>
      <c r="L16" s="89">
        <v>4757</v>
      </c>
      <c r="M16" s="78">
        <v>1917</v>
      </c>
      <c r="N16" s="78">
        <f t="shared" si="3"/>
        <v>2840</v>
      </c>
      <c r="O16" s="78">
        <f t="shared" si="4"/>
        <v>213000</v>
      </c>
      <c r="P16" s="78">
        <f t="shared" si="5"/>
        <v>0.213</v>
      </c>
      <c r="Q16" s="455"/>
    </row>
    <row r="17" spans="1:17" s="86" customFormat="1" ht="16.5" customHeight="1">
      <c r="A17" s="89">
        <v>9</v>
      </c>
      <c r="B17" s="117" t="s">
        <v>160</v>
      </c>
      <c r="C17" s="101">
        <v>4865181</v>
      </c>
      <c r="D17" s="118" t="s">
        <v>12</v>
      </c>
      <c r="E17" s="90" t="s">
        <v>339</v>
      </c>
      <c r="F17" s="50">
        <v>900</v>
      </c>
      <c r="G17" s="89">
        <v>997475</v>
      </c>
      <c r="H17" s="78">
        <v>997475</v>
      </c>
      <c r="I17" s="78">
        <f t="shared" si="0"/>
        <v>0</v>
      </c>
      <c r="J17" s="78">
        <f t="shared" si="1"/>
        <v>0</v>
      </c>
      <c r="K17" s="78">
        <f t="shared" si="2"/>
        <v>0</v>
      </c>
      <c r="L17" s="89">
        <v>994357</v>
      </c>
      <c r="M17" s="78">
        <v>993985</v>
      </c>
      <c r="N17" s="78">
        <f t="shared" si="3"/>
        <v>372</v>
      </c>
      <c r="O17" s="78">
        <f t="shared" si="4"/>
        <v>334800</v>
      </c>
      <c r="P17" s="78">
        <f t="shared" si="5"/>
        <v>0.3348</v>
      </c>
      <c r="Q17" s="461"/>
    </row>
    <row r="18" spans="1:17" s="86" customFormat="1" ht="16.5" customHeight="1">
      <c r="A18" s="89"/>
      <c r="B18" s="120" t="s">
        <v>161</v>
      </c>
      <c r="C18" s="101"/>
      <c r="D18" s="118"/>
      <c r="E18" s="118"/>
      <c r="F18" s="50"/>
      <c r="G18" s="98"/>
      <c r="H18" s="78"/>
      <c r="I18" s="78"/>
      <c r="J18" s="78"/>
      <c r="K18" s="121"/>
      <c r="L18" s="89"/>
      <c r="M18" s="78"/>
      <c r="N18" s="78"/>
      <c r="O18" s="78"/>
      <c r="P18" s="121"/>
      <c r="Q18" s="455"/>
    </row>
    <row r="19" spans="1:17" s="86" customFormat="1" ht="16.5" customHeight="1">
      <c r="A19" s="89">
        <v>10</v>
      </c>
      <c r="B19" s="117" t="s">
        <v>15</v>
      </c>
      <c r="C19" s="101">
        <v>5128454</v>
      </c>
      <c r="D19" s="118" t="s">
        <v>12</v>
      </c>
      <c r="E19" s="90" t="s">
        <v>339</v>
      </c>
      <c r="F19" s="50">
        <v>-500</v>
      </c>
      <c r="G19" s="89">
        <v>16168</v>
      </c>
      <c r="H19" s="78">
        <v>16168</v>
      </c>
      <c r="I19" s="78">
        <f>G19-H19</f>
        <v>0</v>
      </c>
      <c r="J19" s="78">
        <f>$F19*I19</f>
        <v>0</v>
      </c>
      <c r="K19" s="78">
        <f>J19/1000000</f>
        <v>0</v>
      </c>
      <c r="L19" s="89">
        <v>988926</v>
      </c>
      <c r="M19" s="78">
        <v>988926</v>
      </c>
      <c r="N19" s="78">
        <f>L19-M19</f>
        <v>0</v>
      </c>
      <c r="O19" s="78">
        <f>$F19*N19</f>
        <v>0</v>
      </c>
      <c r="P19" s="78">
        <f>O19/1000000</f>
        <v>0</v>
      </c>
      <c r="Q19" s="455"/>
    </row>
    <row r="20" spans="1:17" s="86" customFormat="1" ht="16.5" customHeight="1">
      <c r="A20" s="89">
        <v>11</v>
      </c>
      <c r="B20" s="90" t="s">
        <v>16</v>
      </c>
      <c r="C20" s="101">
        <v>4865025</v>
      </c>
      <c r="D20" s="78" t="s">
        <v>12</v>
      </c>
      <c r="E20" s="90" t="s">
        <v>339</v>
      </c>
      <c r="F20" s="50">
        <v>-1000</v>
      </c>
      <c r="G20" s="89">
        <v>3394</v>
      </c>
      <c r="H20" s="78">
        <v>3084</v>
      </c>
      <c r="I20" s="78">
        <f>G20-H20</f>
        <v>310</v>
      </c>
      <c r="J20" s="78">
        <f>$F20*I20</f>
        <v>-310000</v>
      </c>
      <c r="K20" s="78">
        <f>J20/1000000</f>
        <v>-0.31</v>
      </c>
      <c r="L20" s="89">
        <v>997493</v>
      </c>
      <c r="M20" s="78">
        <v>997566</v>
      </c>
      <c r="N20" s="78">
        <f>L20-M20</f>
        <v>-73</v>
      </c>
      <c r="O20" s="78">
        <f>$F20*N20</f>
        <v>73000</v>
      </c>
      <c r="P20" s="78">
        <f>O20/1000000</f>
        <v>0.073</v>
      </c>
      <c r="Q20" s="455"/>
    </row>
    <row r="21" spans="1:17" s="86" customFormat="1" ht="16.5" customHeight="1">
      <c r="A21" s="89">
        <v>12</v>
      </c>
      <c r="B21" s="117" t="s">
        <v>17</v>
      </c>
      <c r="C21" s="101">
        <v>5128433</v>
      </c>
      <c r="D21" s="118" t="s">
        <v>12</v>
      </c>
      <c r="E21" s="90" t="s">
        <v>339</v>
      </c>
      <c r="F21" s="50">
        <v>-2000</v>
      </c>
      <c r="G21" s="89">
        <v>1000037</v>
      </c>
      <c r="H21" s="78">
        <v>999958</v>
      </c>
      <c r="I21" s="78">
        <f>G21-H21</f>
        <v>79</v>
      </c>
      <c r="J21" s="78">
        <f>$F21*I21</f>
        <v>-158000</v>
      </c>
      <c r="K21" s="78">
        <f>J21/1000000</f>
        <v>-0.158</v>
      </c>
      <c r="L21" s="89">
        <v>999694</v>
      </c>
      <c r="M21" s="78">
        <v>999927</v>
      </c>
      <c r="N21" s="78">
        <f>L21-M21</f>
        <v>-233</v>
      </c>
      <c r="O21" s="78">
        <f>$F21*N21</f>
        <v>466000</v>
      </c>
      <c r="P21" s="78">
        <f>O21/1000000</f>
        <v>0.466</v>
      </c>
      <c r="Q21" s="455" t="s">
        <v>457</v>
      </c>
    </row>
    <row r="22" spans="1:17" s="86" customFormat="1" ht="16.5" customHeight="1">
      <c r="A22" s="89">
        <v>13</v>
      </c>
      <c r="B22" s="117" t="s">
        <v>162</v>
      </c>
      <c r="C22" s="101">
        <v>4902499</v>
      </c>
      <c r="D22" s="118" t="s">
        <v>12</v>
      </c>
      <c r="E22" s="90" t="s">
        <v>339</v>
      </c>
      <c r="F22" s="50">
        <v>-1000</v>
      </c>
      <c r="G22" s="89">
        <v>10601</v>
      </c>
      <c r="H22" s="78">
        <v>10734</v>
      </c>
      <c r="I22" s="78">
        <f>G22-H22</f>
        <v>-133</v>
      </c>
      <c r="J22" s="78">
        <f>$F22*I22</f>
        <v>133000</v>
      </c>
      <c r="K22" s="78">
        <f>J22/1000000</f>
        <v>0.133</v>
      </c>
      <c r="L22" s="89">
        <v>999228</v>
      </c>
      <c r="M22" s="78">
        <v>999380</v>
      </c>
      <c r="N22" s="78">
        <f>L22-M22</f>
        <v>-152</v>
      </c>
      <c r="O22" s="78">
        <f>$F22*N22</f>
        <v>152000</v>
      </c>
      <c r="P22" s="78">
        <f>O22/1000000</f>
        <v>0.152</v>
      </c>
      <c r="Q22" s="455"/>
    </row>
    <row r="23" spans="1:17" s="86" customFormat="1" ht="16.5" customHeight="1">
      <c r="A23" s="89">
        <v>14</v>
      </c>
      <c r="B23" s="117" t="s">
        <v>426</v>
      </c>
      <c r="C23" s="101">
        <v>5295169</v>
      </c>
      <c r="D23" s="118" t="s">
        <v>12</v>
      </c>
      <c r="E23" s="90" t="s">
        <v>339</v>
      </c>
      <c r="F23" s="50">
        <v>-1000</v>
      </c>
      <c r="G23" s="89">
        <v>967882</v>
      </c>
      <c r="H23" s="78">
        <v>967915</v>
      </c>
      <c r="I23" s="78">
        <f>G23-H23</f>
        <v>-33</v>
      </c>
      <c r="J23" s="78">
        <f>$F23*I23</f>
        <v>33000</v>
      </c>
      <c r="K23" s="78">
        <f>J23/1000000</f>
        <v>0.033</v>
      </c>
      <c r="L23" s="89">
        <v>995440</v>
      </c>
      <c r="M23" s="78">
        <v>996176</v>
      </c>
      <c r="N23" s="78">
        <f>L23-M23</f>
        <v>-736</v>
      </c>
      <c r="O23" s="78">
        <f>$F23*N23</f>
        <v>736000</v>
      </c>
      <c r="P23" s="78">
        <f>O23/1000000</f>
        <v>0.736</v>
      </c>
      <c r="Q23" s="455"/>
    </row>
    <row r="24" spans="1:17" s="86" customFormat="1" ht="16.5" customHeight="1">
      <c r="A24" s="89"/>
      <c r="B24" s="120" t="s">
        <v>163</v>
      </c>
      <c r="C24" s="101"/>
      <c r="D24" s="118"/>
      <c r="E24" s="118"/>
      <c r="F24" s="50"/>
      <c r="G24" s="98"/>
      <c r="H24" s="78"/>
      <c r="I24" s="78"/>
      <c r="J24" s="78"/>
      <c r="K24" s="78"/>
      <c r="L24" s="89"/>
      <c r="M24" s="78"/>
      <c r="N24" s="78"/>
      <c r="O24" s="78"/>
      <c r="P24" s="78"/>
      <c r="Q24" s="455"/>
    </row>
    <row r="25" spans="1:17" s="86" customFormat="1" ht="16.5" customHeight="1">
      <c r="A25" s="89">
        <v>15</v>
      </c>
      <c r="B25" s="117" t="s">
        <v>15</v>
      </c>
      <c r="C25" s="101">
        <v>5295164</v>
      </c>
      <c r="D25" s="118" t="s">
        <v>12</v>
      </c>
      <c r="E25" s="90" t="s">
        <v>339</v>
      </c>
      <c r="F25" s="50">
        <v>-1000</v>
      </c>
      <c r="G25" s="89">
        <v>31570</v>
      </c>
      <c r="H25" s="78">
        <v>31459</v>
      </c>
      <c r="I25" s="78">
        <f>G25-H25</f>
        <v>111</v>
      </c>
      <c r="J25" s="78">
        <f>$F25*I25</f>
        <v>-111000</v>
      </c>
      <c r="K25" s="78">
        <f>J25/1000000</f>
        <v>-0.111</v>
      </c>
      <c r="L25" s="89">
        <v>1000578</v>
      </c>
      <c r="M25" s="78">
        <v>999850</v>
      </c>
      <c r="N25" s="78">
        <f>L25-M25</f>
        <v>728</v>
      </c>
      <c r="O25" s="78">
        <f>$F25*N25</f>
        <v>-728000</v>
      </c>
      <c r="P25" s="78">
        <f>O25/1000000</f>
        <v>-0.728</v>
      </c>
      <c r="Q25" s="455"/>
    </row>
    <row r="26" spans="1:17" s="86" customFormat="1" ht="16.5" customHeight="1">
      <c r="A26" s="89">
        <v>16</v>
      </c>
      <c r="B26" s="117" t="s">
        <v>16</v>
      </c>
      <c r="C26" s="101">
        <v>5129959</v>
      </c>
      <c r="D26" s="118" t="s">
        <v>12</v>
      </c>
      <c r="E26" s="90" t="s">
        <v>339</v>
      </c>
      <c r="F26" s="50">
        <v>-500</v>
      </c>
      <c r="G26" s="89">
        <v>19335</v>
      </c>
      <c r="H26" s="78">
        <v>19335</v>
      </c>
      <c r="I26" s="78">
        <f>G26-H26</f>
        <v>0</v>
      </c>
      <c r="J26" s="78">
        <f>$F26*I26</f>
        <v>0</v>
      </c>
      <c r="K26" s="78">
        <f>J26/1000000</f>
        <v>0</v>
      </c>
      <c r="L26" s="89">
        <v>3938</v>
      </c>
      <c r="M26" s="78">
        <v>511</v>
      </c>
      <c r="N26" s="78">
        <f>L26-M26</f>
        <v>3427</v>
      </c>
      <c r="O26" s="78">
        <f>$F26*N26</f>
        <v>-1713500</v>
      </c>
      <c r="P26" s="78">
        <f>O26/1000000</f>
        <v>-1.7135</v>
      </c>
      <c r="Q26" s="455"/>
    </row>
    <row r="27" spans="1:17" s="86" customFormat="1" ht="16.5" customHeight="1">
      <c r="A27" s="89">
        <v>17</v>
      </c>
      <c r="B27" s="117" t="s">
        <v>17</v>
      </c>
      <c r="C27" s="101">
        <v>4864988</v>
      </c>
      <c r="D27" s="118" t="s">
        <v>12</v>
      </c>
      <c r="E27" s="90" t="s">
        <v>339</v>
      </c>
      <c r="F27" s="50">
        <v>-2000</v>
      </c>
      <c r="G27" s="89">
        <v>7787</v>
      </c>
      <c r="H27" s="78">
        <v>7764</v>
      </c>
      <c r="I27" s="78">
        <f>G27-H27</f>
        <v>23</v>
      </c>
      <c r="J27" s="78">
        <f>$F27*I27</f>
        <v>-46000</v>
      </c>
      <c r="K27" s="78">
        <f>J27/1000000</f>
        <v>-0.046</v>
      </c>
      <c r="L27" s="89">
        <v>999560</v>
      </c>
      <c r="M27" s="78">
        <v>999053</v>
      </c>
      <c r="N27" s="78">
        <f>L27-M27</f>
        <v>507</v>
      </c>
      <c r="O27" s="78">
        <f>$F27*N27</f>
        <v>-1014000</v>
      </c>
      <c r="P27" s="78">
        <f>O27/1000000</f>
        <v>-1.014</v>
      </c>
      <c r="Q27" s="455"/>
    </row>
    <row r="28" spans="1:17" s="86" customFormat="1" ht="16.5" customHeight="1">
      <c r="A28" s="89">
        <v>18</v>
      </c>
      <c r="B28" s="117" t="s">
        <v>162</v>
      </c>
      <c r="C28" s="101">
        <v>5295572</v>
      </c>
      <c r="D28" s="118" t="s">
        <v>12</v>
      </c>
      <c r="E28" s="90" t="s">
        <v>339</v>
      </c>
      <c r="F28" s="50">
        <v>-1000</v>
      </c>
      <c r="G28" s="89">
        <v>996414</v>
      </c>
      <c r="H28" s="78">
        <v>996417</v>
      </c>
      <c r="I28" s="78">
        <f>G28-H28</f>
        <v>-3</v>
      </c>
      <c r="J28" s="78">
        <f>$F28*I28</f>
        <v>3000</v>
      </c>
      <c r="K28" s="78">
        <f>J28/1000000</f>
        <v>0.003</v>
      </c>
      <c r="L28" s="89">
        <v>855717</v>
      </c>
      <c r="M28" s="78">
        <v>857498</v>
      </c>
      <c r="N28" s="78">
        <f>L28-M28</f>
        <v>-1781</v>
      </c>
      <c r="O28" s="78">
        <f>$F28*N28</f>
        <v>1781000</v>
      </c>
      <c r="P28" s="78">
        <f>O28/1000000</f>
        <v>1.781</v>
      </c>
      <c r="Q28" s="455"/>
    </row>
    <row r="29" spans="1:17" s="86" customFormat="1" ht="16.5" customHeight="1">
      <c r="A29" s="89"/>
      <c r="B29" s="117"/>
      <c r="C29" s="101"/>
      <c r="D29" s="118"/>
      <c r="E29" s="90"/>
      <c r="F29" s="50">
        <v>-1000</v>
      </c>
      <c r="G29" s="89"/>
      <c r="H29" s="78"/>
      <c r="I29" s="78"/>
      <c r="J29" s="78"/>
      <c r="K29" s="78"/>
      <c r="L29" s="89">
        <v>901972</v>
      </c>
      <c r="M29" s="78">
        <v>902094</v>
      </c>
      <c r="N29" s="78">
        <f>L29-M29</f>
        <v>-122</v>
      </c>
      <c r="O29" s="78">
        <f>$F29*N29</f>
        <v>122000</v>
      </c>
      <c r="P29" s="78">
        <f>O29/1000000</f>
        <v>0.122</v>
      </c>
      <c r="Q29" s="455"/>
    </row>
    <row r="30" spans="1:17" s="86" customFormat="1" ht="16.5" customHeight="1">
      <c r="A30" s="89"/>
      <c r="B30" s="120" t="s">
        <v>438</v>
      </c>
      <c r="C30" s="101"/>
      <c r="D30" s="118"/>
      <c r="E30" s="90"/>
      <c r="F30" s="50"/>
      <c r="G30" s="89"/>
      <c r="H30" s="78"/>
      <c r="I30" s="78"/>
      <c r="J30" s="78"/>
      <c r="K30" s="78"/>
      <c r="L30" s="89"/>
      <c r="M30" s="78"/>
      <c r="N30" s="78"/>
      <c r="O30" s="78"/>
      <c r="P30" s="78"/>
      <c r="Q30" s="455"/>
    </row>
    <row r="31" spans="1:17" s="86" customFormat="1" ht="16.5" customHeight="1">
      <c r="A31" s="89">
        <v>19</v>
      </c>
      <c r="B31" s="117" t="s">
        <v>15</v>
      </c>
      <c r="C31" s="101">
        <v>5128451</v>
      </c>
      <c r="D31" s="118" t="s">
        <v>12</v>
      </c>
      <c r="E31" s="90" t="s">
        <v>339</v>
      </c>
      <c r="F31" s="50">
        <v>-1000</v>
      </c>
      <c r="G31" s="89">
        <v>0</v>
      </c>
      <c r="H31" s="78">
        <v>0</v>
      </c>
      <c r="I31" s="78">
        <f>G31-H31</f>
        <v>0</v>
      </c>
      <c r="J31" s="78">
        <f>$F31*I31</f>
        <v>0</v>
      </c>
      <c r="K31" s="78">
        <f>J31/1000000</f>
        <v>0</v>
      </c>
      <c r="L31" s="89">
        <v>0</v>
      </c>
      <c r="M31" s="78">
        <v>0</v>
      </c>
      <c r="N31" s="78">
        <f>L31-M31</f>
        <v>0</v>
      </c>
      <c r="O31" s="78">
        <f>$F31*N31</f>
        <v>0</v>
      </c>
      <c r="P31" s="78">
        <f>O31/1000000</f>
        <v>0</v>
      </c>
      <c r="Q31" s="455"/>
    </row>
    <row r="32" spans="1:17" s="86" customFormat="1" ht="16.5" customHeight="1">
      <c r="A32" s="89">
        <v>20</v>
      </c>
      <c r="B32" s="117" t="s">
        <v>16</v>
      </c>
      <c r="C32" s="101">
        <v>5128459</v>
      </c>
      <c r="D32" s="118" t="s">
        <v>12</v>
      </c>
      <c r="E32" s="90" t="s">
        <v>339</v>
      </c>
      <c r="F32" s="50">
        <v>-800</v>
      </c>
      <c r="G32" s="89">
        <v>999997</v>
      </c>
      <c r="H32" s="78">
        <v>1000000</v>
      </c>
      <c r="I32" s="78">
        <f>G32-H32</f>
        <v>-3</v>
      </c>
      <c r="J32" s="78">
        <f>$F32*I32</f>
        <v>2400</v>
      </c>
      <c r="K32" s="78">
        <f>J32/1000000</f>
        <v>0.0024</v>
      </c>
      <c r="L32" s="89">
        <v>999986</v>
      </c>
      <c r="M32" s="78">
        <v>1000000</v>
      </c>
      <c r="N32" s="78">
        <f>L32-M32</f>
        <v>-14</v>
      </c>
      <c r="O32" s="78">
        <f>$F32*N32</f>
        <v>11200</v>
      </c>
      <c r="P32" s="78">
        <f>O32/1000000</f>
        <v>0.0112</v>
      </c>
      <c r="Q32" s="455"/>
    </row>
    <row r="33" spans="1:17" s="86" customFormat="1" ht="16.5" customHeight="1">
      <c r="A33" s="89"/>
      <c r="B33" s="53" t="s">
        <v>164</v>
      </c>
      <c r="C33" s="101"/>
      <c r="D33" s="78"/>
      <c r="E33" s="78"/>
      <c r="F33" s="50"/>
      <c r="G33" s="98"/>
      <c r="H33" s="78"/>
      <c r="I33" s="78"/>
      <c r="J33" s="78"/>
      <c r="K33" s="78"/>
      <c r="L33" s="89"/>
      <c r="M33" s="78"/>
      <c r="N33" s="78"/>
      <c r="O33" s="78"/>
      <c r="P33" s="78"/>
      <c r="Q33" s="455"/>
    </row>
    <row r="34" spans="1:17" s="86" customFormat="1" ht="16.5" customHeight="1">
      <c r="A34" s="89">
        <v>21</v>
      </c>
      <c r="B34" s="117" t="s">
        <v>15</v>
      </c>
      <c r="C34" s="101">
        <v>5295151</v>
      </c>
      <c r="D34" s="118" t="s">
        <v>12</v>
      </c>
      <c r="E34" s="90" t="s">
        <v>339</v>
      </c>
      <c r="F34" s="50">
        <v>-1000</v>
      </c>
      <c r="G34" s="89">
        <v>2803</v>
      </c>
      <c r="H34" s="78">
        <v>2986</v>
      </c>
      <c r="I34" s="78">
        <f aca="true" t="shared" si="6" ref="I34:I40">G34-H34</f>
        <v>-183</v>
      </c>
      <c r="J34" s="78">
        <f aca="true" t="shared" si="7" ref="J34:J40">$F34*I34</f>
        <v>183000</v>
      </c>
      <c r="K34" s="78">
        <f>J34/1000000</f>
        <v>0.183</v>
      </c>
      <c r="L34" s="89">
        <v>981847</v>
      </c>
      <c r="M34" s="78">
        <v>982345</v>
      </c>
      <c r="N34" s="78">
        <f aca="true" t="shared" si="8" ref="N34:N40">L34-M34</f>
        <v>-498</v>
      </c>
      <c r="O34" s="78">
        <f aca="true" t="shared" si="9" ref="O34:O40">$F34*N34</f>
        <v>498000</v>
      </c>
      <c r="P34" s="78">
        <f aca="true" t="shared" si="10" ref="P34:P40">O34/1000000</f>
        <v>0.498</v>
      </c>
      <c r="Q34" s="455"/>
    </row>
    <row r="35" spans="1:17" s="86" customFormat="1" ht="16.5" customHeight="1">
      <c r="A35" s="89">
        <v>22</v>
      </c>
      <c r="B35" s="117" t="s">
        <v>16</v>
      </c>
      <c r="C35" s="101">
        <v>5128466</v>
      </c>
      <c r="D35" s="118" t="s">
        <v>12</v>
      </c>
      <c r="E35" s="90" t="s">
        <v>339</v>
      </c>
      <c r="F35" s="50">
        <v>-500</v>
      </c>
      <c r="G35" s="89">
        <v>980346</v>
      </c>
      <c r="H35" s="78">
        <v>980495</v>
      </c>
      <c r="I35" s="78">
        <f t="shared" si="6"/>
        <v>-149</v>
      </c>
      <c r="J35" s="78">
        <f t="shared" si="7"/>
        <v>74500</v>
      </c>
      <c r="K35" s="78">
        <f>J35/1000000</f>
        <v>0.0745</v>
      </c>
      <c r="L35" s="89">
        <v>969178</v>
      </c>
      <c r="M35" s="78">
        <v>972245</v>
      </c>
      <c r="N35" s="78">
        <f t="shared" si="8"/>
        <v>-3067</v>
      </c>
      <c r="O35" s="78">
        <f t="shared" si="9"/>
        <v>1533500</v>
      </c>
      <c r="P35" s="78">
        <f t="shared" si="10"/>
        <v>1.5335</v>
      </c>
      <c r="Q35" s="455" t="s">
        <v>485</v>
      </c>
    </row>
    <row r="36" spans="1:17" s="86" customFormat="1" ht="16.5" customHeight="1">
      <c r="A36" s="89"/>
      <c r="B36" s="117"/>
      <c r="C36" s="101">
        <v>4865036</v>
      </c>
      <c r="D36" s="118" t="s">
        <v>12</v>
      </c>
      <c r="E36" s="90" t="s">
        <v>339</v>
      </c>
      <c r="F36" s="50">
        <v>-1000</v>
      </c>
      <c r="G36" s="89">
        <v>11</v>
      </c>
      <c r="H36" s="78">
        <v>0</v>
      </c>
      <c r="I36" s="78">
        <f t="shared" si="6"/>
        <v>11</v>
      </c>
      <c r="J36" s="78">
        <f t="shared" si="7"/>
        <v>-11000</v>
      </c>
      <c r="K36" s="78">
        <f>J36/1000000</f>
        <v>-0.011</v>
      </c>
      <c r="L36" s="89">
        <v>999723</v>
      </c>
      <c r="M36" s="78">
        <v>1000000</v>
      </c>
      <c r="N36" s="78">
        <f t="shared" si="8"/>
        <v>-277</v>
      </c>
      <c r="O36" s="78">
        <f t="shared" si="9"/>
        <v>277000</v>
      </c>
      <c r="P36" s="78">
        <f t="shared" si="10"/>
        <v>0.277</v>
      </c>
      <c r="Q36" s="455" t="s">
        <v>477</v>
      </c>
    </row>
    <row r="37" spans="1:17" s="86" customFormat="1" ht="16.5" customHeight="1">
      <c r="A37" s="89">
        <v>23</v>
      </c>
      <c r="B37" s="117" t="s">
        <v>17</v>
      </c>
      <c r="C37" s="101">
        <v>5295147</v>
      </c>
      <c r="D37" s="118" t="s">
        <v>12</v>
      </c>
      <c r="E37" s="90" t="s">
        <v>339</v>
      </c>
      <c r="F37" s="50">
        <v>-1000</v>
      </c>
      <c r="G37" s="89">
        <v>996537</v>
      </c>
      <c r="H37" s="78">
        <v>996880</v>
      </c>
      <c r="I37" s="78">
        <f t="shared" si="6"/>
        <v>-343</v>
      </c>
      <c r="J37" s="78">
        <f t="shared" si="7"/>
        <v>343000</v>
      </c>
      <c r="K37" s="78">
        <f>J37/1000000</f>
        <v>0.343</v>
      </c>
      <c r="L37" s="89">
        <v>989106</v>
      </c>
      <c r="M37" s="78">
        <v>989553</v>
      </c>
      <c r="N37" s="78">
        <f t="shared" si="8"/>
        <v>-447</v>
      </c>
      <c r="O37" s="78">
        <f t="shared" si="9"/>
        <v>447000</v>
      </c>
      <c r="P37" s="78">
        <f t="shared" si="10"/>
        <v>0.447</v>
      </c>
      <c r="Q37" s="455"/>
    </row>
    <row r="38" spans="1:17" s="86" customFormat="1" ht="16.5" customHeight="1">
      <c r="A38" s="89">
        <v>24</v>
      </c>
      <c r="B38" s="90" t="s">
        <v>162</v>
      </c>
      <c r="C38" s="101">
        <v>4865001</v>
      </c>
      <c r="D38" s="78" t="s">
        <v>12</v>
      </c>
      <c r="E38" s="90" t="s">
        <v>339</v>
      </c>
      <c r="F38" s="50">
        <v>-1000</v>
      </c>
      <c r="G38" s="89">
        <v>64</v>
      </c>
      <c r="H38" s="78">
        <v>5</v>
      </c>
      <c r="I38" s="78">
        <f t="shared" si="6"/>
        <v>59</v>
      </c>
      <c r="J38" s="78">
        <f t="shared" si="7"/>
        <v>-59000</v>
      </c>
      <c r="K38" s="78">
        <f>J38/1000000</f>
        <v>-0.059</v>
      </c>
      <c r="L38" s="89">
        <v>998905</v>
      </c>
      <c r="M38" s="78">
        <v>999617</v>
      </c>
      <c r="N38" s="78">
        <f t="shared" si="8"/>
        <v>-712</v>
      </c>
      <c r="O38" s="78">
        <f t="shared" si="9"/>
        <v>712000</v>
      </c>
      <c r="P38" s="78">
        <f t="shared" si="10"/>
        <v>0.712</v>
      </c>
      <c r="Q38" s="455"/>
    </row>
    <row r="39" spans="1:17" s="86" customFormat="1" ht="16.5" customHeight="1">
      <c r="A39" s="89"/>
      <c r="B39" s="53" t="s">
        <v>468</v>
      </c>
      <c r="C39" s="101"/>
      <c r="D39" s="78"/>
      <c r="E39" s="90"/>
      <c r="F39" s="50"/>
      <c r="G39" s="89"/>
      <c r="H39" s="78"/>
      <c r="I39" s="78"/>
      <c r="J39" s="78"/>
      <c r="K39" s="78"/>
      <c r="L39" s="89"/>
      <c r="M39" s="78"/>
      <c r="N39" s="78"/>
      <c r="O39" s="78"/>
      <c r="P39" s="78"/>
      <c r="Q39" s="455"/>
    </row>
    <row r="40" spans="1:17" s="86" customFormat="1" ht="16.5" customHeight="1">
      <c r="A40" s="89">
        <v>25</v>
      </c>
      <c r="B40" s="90" t="s">
        <v>469</v>
      </c>
      <c r="C40" s="101">
        <v>5295139</v>
      </c>
      <c r="D40" s="78" t="s">
        <v>12</v>
      </c>
      <c r="E40" s="90" t="s">
        <v>339</v>
      </c>
      <c r="F40" s="50">
        <v>-1000</v>
      </c>
      <c r="G40" s="89">
        <v>0</v>
      </c>
      <c r="H40" s="78">
        <v>0</v>
      </c>
      <c r="I40" s="78">
        <f t="shared" si="6"/>
        <v>0</v>
      </c>
      <c r="J40" s="78">
        <f t="shared" si="7"/>
        <v>0</v>
      </c>
      <c r="K40" s="78">
        <v>0</v>
      </c>
      <c r="L40" s="89">
        <v>0</v>
      </c>
      <c r="M40" s="78">
        <v>0</v>
      </c>
      <c r="N40" s="78">
        <f t="shared" si="8"/>
        <v>0</v>
      </c>
      <c r="O40" s="78">
        <f t="shared" si="9"/>
        <v>0</v>
      </c>
      <c r="P40" s="78">
        <f t="shared" si="10"/>
        <v>0</v>
      </c>
      <c r="Q40" s="455"/>
    </row>
    <row r="41" spans="1:17" s="86" customFormat="1" ht="16.5" customHeight="1">
      <c r="A41" s="89">
        <v>26</v>
      </c>
      <c r="B41" s="90" t="s">
        <v>470</v>
      </c>
      <c r="C41" s="101">
        <v>5295131</v>
      </c>
      <c r="D41" s="78" t="s">
        <v>12</v>
      </c>
      <c r="E41" s="90" t="s">
        <v>339</v>
      </c>
      <c r="F41" s="50">
        <v>-1000</v>
      </c>
      <c r="G41" s="89">
        <v>0</v>
      </c>
      <c r="H41" s="78">
        <v>0</v>
      </c>
      <c r="I41" s="78">
        <f>G41-H41</f>
        <v>0</v>
      </c>
      <c r="J41" s="78">
        <f>$F41*I41</f>
        <v>0</v>
      </c>
      <c r="K41" s="78">
        <v>0</v>
      </c>
      <c r="L41" s="89">
        <v>0</v>
      </c>
      <c r="M41" s="78">
        <v>0</v>
      </c>
      <c r="N41" s="78">
        <f>L41-M41</f>
        <v>0</v>
      </c>
      <c r="O41" s="78">
        <f>$F41*N41</f>
        <v>0</v>
      </c>
      <c r="P41" s="78">
        <f>O41/1000000</f>
        <v>0</v>
      </c>
      <c r="Q41" s="455"/>
    </row>
    <row r="42" spans="1:17" s="86" customFormat="1" ht="16.5" customHeight="1">
      <c r="A42" s="89">
        <v>27</v>
      </c>
      <c r="B42" s="90" t="s">
        <v>471</v>
      </c>
      <c r="C42" s="101">
        <v>5295173</v>
      </c>
      <c r="D42" s="78" t="s">
        <v>12</v>
      </c>
      <c r="E42" s="90" t="s">
        <v>339</v>
      </c>
      <c r="F42" s="50">
        <v>-1000</v>
      </c>
      <c r="G42" s="89">
        <v>0</v>
      </c>
      <c r="H42" s="78">
        <v>0</v>
      </c>
      <c r="I42" s="78">
        <f>G42-H42</f>
        <v>0</v>
      </c>
      <c r="J42" s="78">
        <f>$F42*I42</f>
        <v>0</v>
      </c>
      <c r="K42" s="78">
        <v>0</v>
      </c>
      <c r="L42" s="89">
        <v>0</v>
      </c>
      <c r="M42" s="78">
        <v>0</v>
      </c>
      <c r="N42" s="78">
        <f>L42-M42</f>
        <v>0</v>
      </c>
      <c r="O42" s="78">
        <f>$F42*N42</f>
        <v>0</v>
      </c>
      <c r="P42" s="78">
        <f>O42/1000000</f>
        <v>0</v>
      </c>
      <c r="Q42" s="455"/>
    </row>
    <row r="43" spans="1:17" s="86" customFormat="1" ht="16.5" customHeight="1">
      <c r="A43" s="89">
        <v>28</v>
      </c>
      <c r="B43" s="90" t="s">
        <v>472</v>
      </c>
      <c r="C43" s="101">
        <v>5128460</v>
      </c>
      <c r="D43" s="78" t="s">
        <v>12</v>
      </c>
      <c r="E43" s="90" t="s">
        <v>339</v>
      </c>
      <c r="F43" s="50">
        <v>-1000</v>
      </c>
      <c r="G43" s="89">
        <v>0</v>
      </c>
      <c r="H43" s="78">
        <v>0</v>
      </c>
      <c r="I43" s="78">
        <f>G43-H43</f>
        <v>0</v>
      </c>
      <c r="J43" s="78">
        <f>$F43*I43</f>
        <v>0</v>
      </c>
      <c r="K43" s="78">
        <v>0</v>
      </c>
      <c r="L43" s="89">
        <v>0</v>
      </c>
      <c r="M43" s="78">
        <v>0</v>
      </c>
      <c r="N43" s="78">
        <f>L43-M43</f>
        <v>0</v>
      </c>
      <c r="O43" s="78">
        <f>$F43*N43</f>
        <v>0</v>
      </c>
      <c r="P43" s="78">
        <f>O43/1000000</f>
        <v>0</v>
      </c>
      <c r="Q43" s="455"/>
    </row>
    <row r="44" spans="1:17" s="86" customFormat="1" ht="16.5" customHeight="1">
      <c r="A44" s="89"/>
      <c r="B44" s="120" t="s">
        <v>165</v>
      </c>
      <c r="C44" s="101"/>
      <c r="D44" s="118"/>
      <c r="E44" s="118"/>
      <c r="F44" s="50"/>
      <c r="G44" s="98"/>
      <c r="H44" s="78"/>
      <c r="I44" s="78"/>
      <c r="J44" s="78"/>
      <c r="K44" s="78"/>
      <c r="L44" s="89"/>
      <c r="M44" s="78"/>
      <c r="N44" s="78"/>
      <c r="O44" s="78"/>
      <c r="P44" s="78"/>
      <c r="Q44" s="455"/>
    </row>
    <row r="45" spans="1:17" s="86" customFormat="1" ht="16.5" customHeight="1">
      <c r="A45" s="89"/>
      <c r="B45" s="120" t="s">
        <v>38</v>
      </c>
      <c r="C45" s="101"/>
      <c r="D45" s="118"/>
      <c r="E45" s="118"/>
      <c r="F45" s="50"/>
      <c r="G45" s="98"/>
      <c r="H45" s="78"/>
      <c r="I45" s="78"/>
      <c r="J45" s="78"/>
      <c r="K45" s="78"/>
      <c r="L45" s="89"/>
      <c r="M45" s="78"/>
      <c r="N45" s="78"/>
      <c r="O45" s="78"/>
      <c r="P45" s="78"/>
      <c r="Q45" s="455"/>
    </row>
    <row r="46" spans="1:17" s="86" customFormat="1" ht="16.5" customHeight="1">
      <c r="A46" s="89">
        <v>29</v>
      </c>
      <c r="B46" s="117" t="s">
        <v>166</v>
      </c>
      <c r="C46" s="101">
        <v>5128435</v>
      </c>
      <c r="D46" s="118" t="s">
        <v>12</v>
      </c>
      <c r="E46" s="90" t="s">
        <v>339</v>
      </c>
      <c r="F46" s="50">
        <v>800</v>
      </c>
      <c r="G46" s="89">
        <v>10</v>
      </c>
      <c r="H46" s="78">
        <v>10</v>
      </c>
      <c r="I46" s="78">
        <f>G46-H46</f>
        <v>0</v>
      </c>
      <c r="J46" s="78">
        <f>$F46*I46</f>
        <v>0</v>
      </c>
      <c r="K46" s="78">
        <f>J46/1000000</f>
        <v>0</v>
      </c>
      <c r="L46" s="89">
        <v>4095</v>
      </c>
      <c r="M46" s="78">
        <v>2436</v>
      </c>
      <c r="N46" s="78">
        <f>L46-M46</f>
        <v>1659</v>
      </c>
      <c r="O46" s="78">
        <f>$F46*N46</f>
        <v>1327200</v>
      </c>
      <c r="P46" s="78">
        <f>O46/1000000</f>
        <v>1.3272</v>
      </c>
      <c r="Q46" s="455"/>
    </row>
    <row r="47" spans="1:17" s="86" customFormat="1" ht="16.5" customHeight="1">
      <c r="A47" s="89"/>
      <c r="B47" s="53" t="s">
        <v>167</v>
      </c>
      <c r="C47" s="101"/>
      <c r="D47" s="78"/>
      <c r="E47" s="78"/>
      <c r="F47" s="50"/>
      <c r="G47" s="98"/>
      <c r="H47" s="78"/>
      <c r="I47" s="78"/>
      <c r="J47" s="78"/>
      <c r="K47" s="78"/>
      <c r="L47" s="89"/>
      <c r="M47" s="78"/>
      <c r="N47" s="78"/>
      <c r="O47" s="78"/>
      <c r="P47" s="78"/>
      <c r="Q47" s="455"/>
    </row>
    <row r="48" spans="1:17" s="86" customFormat="1" ht="16.5" customHeight="1">
      <c r="A48" s="89">
        <v>30</v>
      </c>
      <c r="B48" s="90" t="s">
        <v>15</v>
      </c>
      <c r="C48" s="101">
        <v>5269210</v>
      </c>
      <c r="D48" s="78" t="s">
        <v>12</v>
      </c>
      <c r="E48" s="90" t="s">
        <v>339</v>
      </c>
      <c r="F48" s="50">
        <v>-1000</v>
      </c>
      <c r="G48" s="89">
        <v>978250</v>
      </c>
      <c r="H48" s="78">
        <v>978482</v>
      </c>
      <c r="I48" s="78">
        <f>G48-H48</f>
        <v>-232</v>
      </c>
      <c r="J48" s="78">
        <f>$F48*I48</f>
        <v>232000</v>
      </c>
      <c r="K48" s="78">
        <f>J48/1000000</f>
        <v>0.232</v>
      </c>
      <c r="L48" s="89">
        <v>977783</v>
      </c>
      <c r="M48" s="78">
        <v>978303</v>
      </c>
      <c r="N48" s="78">
        <f>L48-M48</f>
        <v>-520</v>
      </c>
      <c r="O48" s="78">
        <f>$F48*N48</f>
        <v>520000</v>
      </c>
      <c r="P48" s="78">
        <f>O48/1000000</f>
        <v>0.52</v>
      </c>
      <c r="Q48" s="455"/>
    </row>
    <row r="49" spans="1:17" s="86" customFormat="1" ht="16.5" customHeight="1">
      <c r="A49" s="89">
        <v>31</v>
      </c>
      <c r="B49" s="117" t="s">
        <v>16</v>
      </c>
      <c r="C49" s="101">
        <v>5269211</v>
      </c>
      <c r="D49" s="118" t="s">
        <v>12</v>
      </c>
      <c r="E49" s="90" t="s">
        <v>339</v>
      </c>
      <c r="F49" s="50">
        <v>-1000</v>
      </c>
      <c r="G49" s="89">
        <v>991515</v>
      </c>
      <c r="H49" s="78">
        <v>991515</v>
      </c>
      <c r="I49" s="78">
        <f>G49-H49</f>
        <v>0</v>
      </c>
      <c r="J49" s="78">
        <f>$F49*I49</f>
        <v>0</v>
      </c>
      <c r="K49" s="78">
        <f>J49/1000000</f>
        <v>0</v>
      </c>
      <c r="L49" s="89">
        <v>985938</v>
      </c>
      <c r="M49" s="78">
        <v>985938</v>
      </c>
      <c r="N49" s="78">
        <f>L49-M49</f>
        <v>0</v>
      </c>
      <c r="O49" s="78">
        <f>$F49*N49</f>
        <v>0</v>
      </c>
      <c r="P49" s="78">
        <f>O49/1000000</f>
        <v>0</v>
      </c>
      <c r="Q49" s="764"/>
    </row>
    <row r="50" spans="1:17" s="86" customFormat="1" ht="16.5" customHeight="1">
      <c r="A50" s="89">
        <v>32</v>
      </c>
      <c r="B50" s="117" t="s">
        <v>17</v>
      </c>
      <c r="C50" s="101">
        <v>5269209</v>
      </c>
      <c r="D50" s="118" t="s">
        <v>12</v>
      </c>
      <c r="E50" s="90" t="s">
        <v>339</v>
      </c>
      <c r="F50" s="50">
        <v>-1000</v>
      </c>
      <c r="G50" s="89">
        <v>980156</v>
      </c>
      <c r="H50" s="78">
        <v>980459</v>
      </c>
      <c r="I50" s="78">
        <f>G50-H50</f>
        <v>-303</v>
      </c>
      <c r="J50" s="78">
        <f>$F50*I50</f>
        <v>303000</v>
      </c>
      <c r="K50" s="78">
        <f>J50/1000000</f>
        <v>0.303</v>
      </c>
      <c r="L50" s="89">
        <v>998693</v>
      </c>
      <c r="M50" s="78">
        <v>999199</v>
      </c>
      <c r="N50" s="78">
        <f>L50-M50</f>
        <v>-506</v>
      </c>
      <c r="O50" s="78">
        <f>$F50*N50</f>
        <v>506000</v>
      </c>
      <c r="P50" s="78">
        <f>O50/1000000</f>
        <v>0.506</v>
      </c>
      <c r="Q50" s="764"/>
    </row>
    <row r="51" spans="1:17" s="86" customFormat="1" ht="16.5" customHeight="1">
      <c r="A51" s="89"/>
      <c r="B51" s="120" t="s">
        <v>168</v>
      </c>
      <c r="C51" s="101"/>
      <c r="D51" s="118"/>
      <c r="E51" s="118"/>
      <c r="F51" s="119"/>
      <c r="G51" s="98"/>
      <c r="H51" s="78"/>
      <c r="I51" s="78"/>
      <c r="J51" s="78"/>
      <c r="K51" s="78"/>
      <c r="L51" s="89"/>
      <c r="M51" s="78"/>
      <c r="N51" s="78"/>
      <c r="O51" s="78"/>
      <c r="P51" s="78"/>
      <c r="Q51" s="455"/>
    </row>
    <row r="52" spans="1:17" s="86" customFormat="1" ht="16.5" customHeight="1">
      <c r="A52" s="89">
        <v>33</v>
      </c>
      <c r="B52" s="117" t="s">
        <v>415</v>
      </c>
      <c r="C52" s="101">
        <v>4865010</v>
      </c>
      <c r="D52" s="118" t="s">
        <v>12</v>
      </c>
      <c r="E52" s="90" t="s">
        <v>339</v>
      </c>
      <c r="F52" s="50">
        <v>-1000</v>
      </c>
      <c r="G52" s="89">
        <v>996352</v>
      </c>
      <c r="H52" s="78">
        <v>996342</v>
      </c>
      <c r="I52" s="78">
        <f>G52-H52</f>
        <v>10</v>
      </c>
      <c r="J52" s="78">
        <f>$F52*I52</f>
        <v>-10000</v>
      </c>
      <c r="K52" s="78">
        <f>J52/1000000</f>
        <v>-0.01</v>
      </c>
      <c r="L52" s="89">
        <v>988360</v>
      </c>
      <c r="M52" s="78">
        <v>988061</v>
      </c>
      <c r="N52" s="78">
        <f>L52-M52</f>
        <v>299</v>
      </c>
      <c r="O52" s="78">
        <f>$F52*N52</f>
        <v>-299000</v>
      </c>
      <c r="P52" s="78">
        <f>O52/1000000</f>
        <v>-0.299</v>
      </c>
      <c r="Q52" s="455"/>
    </row>
    <row r="53" spans="1:17" s="86" customFormat="1" ht="16.5" customHeight="1">
      <c r="A53" s="89">
        <v>34</v>
      </c>
      <c r="B53" s="117" t="s">
        <v>416</v>
      </c>
      <c r="C53" s="101">
        <v>4864965</v>
      </c>
      <c r="D53" s="118" t="s">
        <v>12</v>
      </c>
      <c r="E53" s="90" t="s">
        <v>339</v>
      </c>
      <c r="F53" s="50">
        <v>-1000</v>
      </c>
      <c r="G53" s="89">
        <v>994189</v>
      </c>
      <c r="H53" s="78">
        <v>994133</v>
      </c>
      <c r="I53" s="78">
        <f>G53-H53</f>
        <v>56</v>
      </c>
      <c r="J53" s="78">
        <f>$F53*I53</f>
        <v>-56000</v>
      </c>
      <c r="K53" s="78">
        <f>J53/1000000</f>
        <v>-0.056</v>
      </c>
      <c r="L53" s="89">
        <v>927646</v>
      </c>
      <c r="M53" s="78">
        <v>927824</v>
      </c>
      <c r="N53" s="78">
        <f>L53-M53</f>
        <v>-178</v>
      </c>
      <c r="O53" s="78">
        <f>$F53*N53</f>
        <v>178000</v>
      </c>
      <c r="P53" s="78">
        <f>O53/1000000</f>
        <v>0.178</v>
      </c>
      <c r="Q53" s="455"/>
    </row>
    <row r="54" spans="1:17" s="86" customFormat="1" ht="16.5" customHeight="1">
      <c r="A54" s="89">
        <v>35</v>
      </c>
      <c r="B54" s="90" t="s">
        <v>417</v>
      </c>
      <c r="C54" s="101">
        <v>4864933</v>
      </c>
      <c r="D54" s="78" t="s">
        <v>12</v>
      </c>
      <c r="E54" s="90" t="s">
        <v>339</v>
      </c>
      <c r="F54" s="50">
        <v>-1000</v>
      </c>
      <c r="G54" s="89">
        <v>9091</v>
      </c>
      <c r="H54" s="78">
        <v>8892</v>
      </c>
      <c r="I54" s="78">
        <f>G54-H54</f>
        <v>199</v>
      </c>
      <c r="J54" s="78">
        <f>$F54*I54</f>
        <v>-199000</v>
      </c>
      <c r="K54" s="78">
        <f>J54/1000000</f>
        <v>-0.199</v>
      </c>
      <c r="L54" s="89">
        <v>33312</v>
      </c>
      <c r="M54" s="78">
        <v>33388</v>
      </c>
      <c r="N54" s="78">
        <f>L54-M54</f>
        <v>-76</v>
      </c>
      <c r="O54" s="78">
        <f>$F54*N54</f>
        <v>76000</v>
      </c>
      <c r="P54" s="78">
        <f>O54/1000000</f>
        <v>0.076</v>
      </c>
      <c r="Q54" s="455"/>
    </row>
    <row r="55" spans="1:17" s="86" customFormat="1" ht="16.5" customHeight="1">
      <c r="A55" s="89">
        <v>36</v>
      </c>
      <c r="B55" s="117" t="s">
        <v>418</v>
      </c>
      <c r="C55" s="101">
        <v>4864904</v>
      </c>
      <c r="D55" s="118" t="s">
        <v>12</v>
      </c>
      <c r="E55" s="90" t="s">
        <v>339</v>
      </c>
      <c r="F55" s="50">
        <v>-1000</v>
      </c>
      <c r="G55" s="89">
        <v>997915</v>
      </c>
      <c r="H55" s="78">
        <v>997865</v>
      </c>
      <c r="I55" s="78">
        <f>G55-H55</f>
        <v>50</v>
      </c>
      <c r="J55" s="78">
        <f>$F55*I55</f>
        <v>-50000</v>
      </c>
      <c r="K55" s="78">
        <f>J55/1000000</f>
        <v>-0.05</v>
      </c>
      <c r="L55" s="89">
        <v>996289</v>
      </c>
      <c r="M55" s="78">
        <v>996139</v>
      </c>
      <c r="N55" s="78">
        <f>L55-M55</f>
        <v>150</v>
      </c>
      <c r="O55" s="78">
        <f>$F55*N55</f>
        <v>-150000</v>
      </c>
      <c r="P55" s="78">
        <f>O55/1000000</f>
        <v>-0.15</v>
      </c>
      <c r="Q55" s="455"/>
    </row>
    <row r="56" spans="1:17" s="86" customFormat="1" ht="16.5" customHeight="1">
      <c r="A56" s="89">
        <v>37</v>
      </c>
      <c r="B56" s="117" t="s">
        <v>419</v>
      </c>
      <c r="C56" s="101">
        <v>4864942</v>
      </c>
      <c r="D56" s="118" t="s">
        <v>12</v>
      </c>
      <c r="E56" s="90" t="s">
        <v>339</v>
      </c>
      <c r="F56" s="78">
        <v>-1000</v>
      </c>
      <c r="G56" s="89">
        <v>999748</v>
      </c>
      <c r="H56" s="78">
        <v>999738</v>
      </c>
      <c r="I56" s="78">
        <f>G56-H56</f>
        <v>10</v>
      </c>
      <c r="J56" s="78">
        <f>$F56*I56</f>
        <v>-10000</v>
      </c>
      <c r="K56" s="78">
        <f>J56/1000000</f>
        <v>-0.01</v>
      </c>
      <c r="L56" s="89">
        <v>1000231</v>
      </c>
      <c r="M56" s="78">
        <v>999711</v>
      </c>
      <c r="N56" s="78">
        <f>L56-M56</f>
        <v>520</v>
      </c>
      <c r="O56" s="78">
        <f>$F56*N56</f>
        <v>-520000</v>
      </c>
      <c r="P56" s="78">
        <f>O56/1000000</f>
        <v>-0.52</v>
      </c>
      <c r="Q56" s="455"/>
    </row>
    <row r="57" spans="1:17" ht="18" customHeight="1" thickBot="1">
      <c r="A57" s="379" t="s">
        <v>328</v>
      </c>
      <c r="B57" s="295"/>
      <c r="C57" s="296"/>
      <c r="D57" s="246"/>
      <c r="E57" s="247"/>
      <c r="F57" s="300"/>
      <c r="G57" s="403"/>
      <c r="H57" s="404"/>
      <c r="I57" s="306"/>
      <c r="J57" s="306"/>
      <c r="K57" s="306"/>
      <c r="L57" s="306"/>
      <c r="M57" s="306"/>
      <c r="N57" s="306"/>
      <c r="O57" s="306"/>
      <c r="P57" s="584" t="str">
        <f>NDPL!$Q$1</f>
        <v>MAY-2018</v>
      </c>
      <c r="Q57" s="584"/>
    </row>
    <row r="58" spans="1:17" s="661" customFormat="1" ht="15.75" customHeight="1" thickTop="1">
      <c r="A58" s="339"/>
      <c r="B58" s="343" t="s">
        <v>169</v>
      </c>
      <c r="C58" s="345"/>
      <c r="D58" s="329"/>
      <c r="E58" s="329"/>
      <c r="F58" s="765"/>
      <c r="G58" s="759"/>
      <c r="H58" s="329"/>
      <c r="I58" s="329"/>
      <c r="J58" s="329"/>
      <c r="K58" s="329"/>
      <c r="L58" s="341"/>
      <c r="M58" s="329"/>
      <c r="N58" s="329"/>
      <c r="O58" s="329"/>
      <c r="P58" s="329"/>
      <c r="Q58" s="468"/>
    </row>
    <row r="59" spans="1:17" s="661" customFormat="1" ht="15.75" customHeight="1">
      <c r="A59" s="341">
        <v>38</v>
      </c>
      <c r="B59" s="342" t="s">
        <v>15</v>
      </c>
      <c r="C59" s="345">
        <v>4864962</v>
      </c>
      <c r="D59" s="328" t="s">
        <v>12</v>
      </c>
      <c r="E59" s="307" t="s">
        <v>339</v>
      </c>
      <c r="F59" s="331">
        <v>-1000</v>
      </c>
      <c r="G59" s="341">
        <v>7928</v>
      </c>
      <c r="H59" s="329">
        <v>7220</v>
      </c>
      <c r="I59" s="329">
        <f>G59-H59</f>
        <v>708</v>
      </c>
      <c r="J59" s="329">
        <f>$F59*I59</f>
        <v>-708000</v>
      </c>
      <c r="K59" s="329">
        <f>J59/1000000</f>
        <v>-0.708</v>
      </c>
      <c r="L59" s="341">
        <v>999875</v>
      </c>
      <c r="M59" s="329">
        <v>999904</v>
      </c>
      <c r="N59" s="329">
        <f>L59-M59</f>
        <v>-29</v>
      </c>
      <c r="O59" s="329">
        <f>$F59*N59</f>
        <v>29000</v>
      </c>
      <c r="P59" s="329">
        <f>O59/1000000</f>
        <v>0.029</v>
      </c>
      <c r="Q59" s="468"/>
    </row>
    <row r="60" spans="1:17" s="661" customFormat="1" ht="15.75" customHeight="1">
      <c r="A60" s="341">
        <v>39</v>
      </c>
      <c r="B60" s="342" t="s">
        <v>16</v>
      </c>
      <c r="C60" s="345">
        <v>5128455</v>
      </c>
      <c r="D60" s="328" t="s">
        <v>12</v>
      </c>
      <c r="E60" s="307" t="s">
        <v>339</v>
      </c>
      <c r="F60" s="331">
        <v>-500</v>
      </c>
      <c r="G60" s="341">
        <v>13507</v>
      </c>
      <c r="H60" s="329">
        <v>11008</v>
      </c>
      <c r="I60" s="329">
        <f>G60-H60</f>
        <v>2499</v>
      </c>
      <c r="J60" s="329">
        <f>$F60*I60</f>
        <v>-1249500</v>
      </c>
      <c r="K60" s="329">
        <f>J60/1000000</f>
        <v>-1.2495</v>
      </c>
      <c r="L60" s="341">
        <v>998478</v>
      </c>
      <c r="M60" s="329">
        <v>998196</v>
      </c>
      <c r="N60" s="329">
        <f>L60-M60</f>
        <v>282</v>
      </c>
      <c r="O60" s="329">
        <f>$F60*N60</f>
        <v>-141000</v>
      </c>
      <c r="P60" s="329">
        <f>O60/1000000</f>
        <v>-0.141</v>
      </c>
      <c r="Q60" s="468"/>
    </row>
    <row r="61" spans="1:17" s="661" customFormat="1" ht="15.75" customHeight="1">
      <c r="A61" s="341">
        <v>40</v>
      </c>
      <c r="B61" s="342" t="s">
        <v>17</v>
      </c>
      <c r="C61" s="345">
        <v>4864979</v>
      </c>
      <c r="D61" s="328" t="s">
        <v>12</v>
      </c>
      <c r="E61" s="307" t="s">
        <v>339</v>
      </c>
      <c r="F61" s="331">
        <v>-2000</v>
      </c>
      <c r="G61" s="341">
        <v>52926</v>
      </c>
      <c r="H61" s="329">
        <v>52926</v>
      </c>
      <c r="I61" s="329">
        <f>G61-H61</f>
        <v>0</v>
      </c>
      <c r="J61" s="329">
        <f>$F61*I61</f>
        <v>0</v>
      </c>
      <c r="K61" s="329">
        <f>J61/1000000</f>
        <v>0</v>
      </c>
      <c r="L61" s="341">
        <v>969570</v>
      </c>
      <c r="M61" s="329">
        <v>969570</v>
      </c>
      <c r="N61" s="329">
        <f>L61-M61</f>
        <v>0</v>
      </c>
      <c r="O61" s="329">
        <f>$F61*N61</f>
        <v>0</v>
      </c>
      <c r="P61" s="329">
        <f>O61/1000000</f>
        <v>0</v>
      </c>
      <c r="Q61" s="696"/>
    </row>
    <row r="62" spans="1:17" s="661" customFormat="1" ht="15.75" customHeight="1">
      <c r="A62" s="341"/>
      <c r="B62" s="344" t="s">
        <v>170</v>
      </c>
      <c r="C62" s="345"/>
      <c r="D62" s="328"/>
      <c r="E62" s="328"/>
      <c r="F62" s="331"/>
      <c r="G62" s="759"/>
      <c r="H62" s="329"/>
      <c r="I62" s="329"/>
      <c r="J62" s="329"/>
      <c r="K62" s="329"/>
      <c r="L62" s="341"/>
      <c r="M62" s="329"/>
      <c r="N62" s="329"/>
      <c r="O62" s="329"/>
      <c r="P62" s="329"/>
      <c r="Q62" s="468"/>
    </row>
    <row r="63" spans="1:17" s="661" customFormat="1" ht="15.75" customHeight="1">
      <c r="A63" s="341">
        <v>41</v>
      </c>
      <c r="B63" s="342" t="s">
        <v>15</v>
      </c>
      <c r="C63" s="345">
        <v>4865018</v>
      </c>
      <c r="D63" s="328" t="s">
        <v>12</v>
      </c>
      <c r="E63" s="307" t="s">
        <v>339</v>
      </c>
      <c r="F63" s="331">
        <v>-1000</v>
      </c>
      <c r="G63" s="341">
        <v>2252</v>
      </c>
      <c r="H63" s="329">
        <v>2180</v>
      </c>
      <c r="I63" s="329">
        <f>G63-H63</f>
        <v>72</v>
      </c>
      <c r="J63" s="329">
        <f>$F63*I63</f>
        <v>-72000</v>
      </c>
      <c r="K63" s="329">
        <f>J63/1000000</f>
        <v>-0.072</v>
      </c>
      <c r="L63" s="341">
        <v>999957</v>
      </c>
      <c r="M63" s="329">
        <v>999775</v>
      </c>
      <c r="N63" s="329">
        <f>L63-M63</f>
        <v>182</v>
      </c>
      <c r="O63" s="329">
        <f>$F63*N63</f>
        <v>-182000</v>
      </c>
      <c r="P63" s="329">
        <f>O63/1000000</f>
        <v>-0.182</v>
      </c>
      <c r="Q63" s="468"/>
    </row>
    <row r="64" spans="1:17" s="661" customFormat="1" ht="15.75" customHeight="1">
      <c r="A64" s="341">
        <v>42</v>
      </c>
      <c r="B64" s="342" t="s">
        <v>16</v>
      </c>
      <c r="C64" s="345">
        <v>4864967</v>
      </c>
      <c r="D64" s="328" t="s">
        <v>12</v>
      </c>
      <c r="E64" s="307" t="s">
        <v>339</v>
      </c>
      <c r="F64" s="331">
        <v>-1000</v>
      </c>
      <c r="G64" s="341">
        <v>994406</v>
      </c>
      <c r="H64" s="329">
        <v>994406</v>
      </c>
      <c r="I64" s="329">
        <f>G64-H64</f>
        <v>0</v>
      </c>
      <c r="J64" s="329">
        <f>$F64*I64</f>
        <v>0</v>
      </c>
      <c r="K64" s="329">
        <f>J64/1000000</f>
        <v>0</v>
      </c>
      <c r="L64" s="341">
        <v>927353</v>
      </c>
      <c r="M64" s="329">
        <v>927385</v>
      </c>
      <c r="N64" s="329">
        <f>L64-M64</f>
        <v>-32</v>
      </c>
      <c r="O64" s="329">
        <f>$F64*N64</f>
        <v>32000</v>
      </c>
      <c r="P64" s="329">
        <f>O64/1000000</f>
        <v>0.032</v>
      </c>
      <c r="Q64" s="468"/>
    </row>
    <row r="65" spans="1:17" s="661" customFormat="1" ht="15.75" customHeight="1">
      <c r="A65" s="341">
        <v>43</v>
      </c>
      <c r="B65" s="342" t="s">
        <v>17</v>
      </c>
      <c r="C65" s="345">
        <v>5295144</v>
      </c>
      <c r="D65" s="328" t="s">
        <v>12</v>
      </c>
      <c r="E65" s="307" t="s">
        <v>339</v>
      </c>
      <c r="F65" s="331">
        <v>-1000</v>
      </c>
      <c r="G65" s="341">
        <v>2068</v>
      </c>
      <c r="H65" s="329">
        <v>1953</v>
      </c>
      <c r="I65" s="329">
        <f>G65-H65</f>
        <v>115</v>
      </c>
      <c r="J65" s="329">
        <f>$F65*I65</f>
        <v>-115000</v>
      </c>
      <c r="K65" s="329">
        <f>J65/1000000</f>
        <v>-0.115</v>
      </c>
      <c r="L65" s="341">
        <v>10654</v>
      </c>
      <c r="M65" s="329">
        <v>10439</v>
      </c>
      <c r="N65" s="329">
        <f>L65-M65</f>
        <v>215</v>
      </c>
      <c r="O65" s="329">
        <f>$F65*N65</f>
        <v>-215000</v>
      </c>
      <c r="P65" s="329">
        <f>O65/1000000</f>
        <v>-0.215</v>
      </c>
      <c r="Q65" s="468"/>
    </row>
    <row r="66" spans="1:17" s="661" customFormat="1" ht="15.75" customHeight="1">
      <c r="A66" s="341">
        <v>44</v>
      </c>
      <c r="B66" s="342" t="s">
        <v>162</v>
      </c>
      <c r="C66" s="345">
        <v>4864964</v>
      </c>
      <c r="D66" s="328" t="s">
        <v>12</v>
      </c>
      <c r="E66" s="307" t="s">
        <v>339</v>
      </c>
      <c r="F66" s="331">
        <v>-2000</v>
      </c>
      <c r="G66" s="341">
        <v>1708</v>
      </c>
      <c r="H66" s="329">
        <v>1705</v>
      </c>
      <c r="I66" s="329">
        <f>G66-H66</f>
        <v>3</v>
      </c>
      <c r="J66" s="329">
        <f>$F66*I66</f>
        <v>-6000</v>
      </c>
      <c r="K66" s="329">
        <f>J66/1000000</f>
        <v>-0.006</v>
      </c>
      <c r="L66" s="341">
        <v>998750</v>
      </c>
      <c r="M66" s="329">
        <v>999113</v>
      </c>
      <c r="N66" s="329">
        <f>L66-M66</f>
        <v>-363</v>
      </c>
      <c r="O66" s="329">
        <f>$F66*N66</f>
        <v>726000</v>
      </c>
      <c r="P66" s="329">
        <f>O66/1000000</f>
        <v>0.726</v>
      </c>
      <c r="Q66" s="468"/>
    </row>
    <row r="67" spans="1:17" s="661" customFormat="1" ht="15.75" customHeight="1">
      <c r="A67" s="341"/>
      <c r="B67" s="344" t="s">
        <v>116</v>
      </c>
      <c r="C67" s="345"/>
      <c r="D67" s="328"/>
      <c r="E67" s="307"/>
      <c r="F67" s="744"/>
      <c r="G67" s="759"/>
      <c r="H67" s="329"/>
      <c r="I67" s="329"/>
      <c r="J67" s="329"/>
      <c r="K67" s="329"/>
      <c r="L67" s="341"/>
      <c r="M67" s="329"/>
      <c r="N67" s="329"/>
      <c r="O67" s="329"/>
      <c r="P67" s="329"/>
      <c r="Q67" s="468"/>
    </row>
    <row r="68" spans="1:17" s="661" customFormat="1" ht="15.75" customHeight="1">
      <c r="A68" s="341">
        <v>45</v>
      </c>
      <c r="B68" s="342" t="s">
        <v>359</v>
      </c>
      <c r="C68" s="345">
        <v>5128461</v>
      </c>
      <c r="D68" s="328" t="s">
        <v>12</v>
      </c>
      <c r="E68" s="307" t="s">
        <v>339</v>
      </c>
      <c r="F68" s="744">
        <v>-1000</v>
      </c>
      <c r="G68" s="341">
        <v>1707</v>
      </c>
      <c r="H68" s="329">
        <v>1331</v>
      </c>
      <c r="I68" s="329">
        <f>G68-H68</f>
        <v>376</v>
      </c>
      <c r="J68" s="329">
        <f>$F68*I68</f>
        <v>-376000</v>
      </c>
      <c r="K68" s="329">
        <f>J68/1000000</f>
        <v>-0.376</v>
      </c>
      <c r="L68" s="341">
        <v>999830</v>
      </c>
      <c r="M68" s="329">
        <v>999999</v>
      </c>
      <c r="N68" s="329">
        <f>L68-M68</f>
        <v>-169</v>
      </c>
      <c r="O68" s="329">
        <f>$F68*N68</f>
        <v>169000</v>
      </c>
      <c r="P68" s="329">
        <f>O68/1000000</f>
        <v>0.169</v>
      </c>
      <c r="Q68" s="468"/>
    </row>
    <row r="69" spans="1:17" s="661" customFormat="1" ht="15.75" customHeight="1">
      <c r="A69" s="341">
        <v>46</v>
      </c>
      <c r="B69" s="342" t="s">
        <v>172</v>
      </c>
      <c r="C69" s="345">
        <v>4865003</v>
      </c>
      <c r="D69" s="328" t="s">
        <v>12</v>
      </c>
      <c r="E69" s="307" t="s">
        <v>339</v>
      </c>
      <c r="F69" s="744">
        <v>-2000</v>
      </c>
      <c r="G69" s="341">
        <v>8189</v>
      </c>
      <c r="H69" s="329">
        <v>8507</v>
      </c>
      <c r="I69" s="329">
        <f>G69-H69</f>
        <v>-318</v>
      </c>
      <c r="J69" s="329">
        <f>$F69*I69</f>
        <v>636000</v>
      </c>
      <c r="K69" s="329">
        <f>J69/1000000</f>
        <v>0.636</v>
      </c>
      <c r="L69" s="341">
        <v>999738</v>
      </c>
      <c r="M69" s="329">
        <v>999749</v>
      </c>
      <c r="N69" s="329">
        <f>L69-M69</f>
        <v>-11</v>
      </c>
      <c r="O69" s="329">
        <f>$F69*N69</f>
        <v>22000</v>
      </c>
      <c r="P69" s="329">
        <f>O69/1000000</f>
        <v>0.022</v>
      </c>
      <c r="Q69" s="468"/>
    </row>
    <row r="70" spans="1:17" s="661" customFormat="1" ht="15.75" customHeight="1">
      <c r="A70" s="341"/>
      <c r="B70" s="344" t="s">
        <v>361</v>
      </c>
      <c r="C70" s="345"/>
      <c r="D70" s="328"/>
      <c r="E70" s="307"/>
      <c r="F70" s="744"/>
      <c r="G70" s="759"/>
      <c r="H70" s="329"/>
      <c r="I70" s="329"/>
      <c r="J70" s="329"/>
      <c r="K70" s="329"/>
      <c r="L70" s="341"/>
      <c r="M70" s="329"/>
      <c r="N70" s="329"/>
      <c r="O70" s="329"/>
      <c r="P70" s="329"/>
      <c r="Q70" s="468"/>
    </row>
    <row r="71" spans="1:17" s="661" customFormat="1" ht="15.75" customHeight="1">
      <c r="A71" s="341">
        <v>47</v>
      </c>
      <c r="B71" s="342" t="s">
        <v>359</v>
      </c>
      <c r="C71" s="345">
        <v>4865024</v>
      </c>
      <c r="D71" s="328" t="s">
        <v>12</v>
      </c>
      <c r="E71" s="307" t="s">
        <v>339</v>
      </c>
      <c r="F71" s="351">
        <v>-2000</v>
      </c>
      <c r="G71" s="341">
        <v>6551</v>
      </c>
      <c r="H71" s="329">
        <v>6550</v>
      </c>
      <c r="I71" s="329">
        <f>G71-H71</f>
        <v>1</v>
      </c>
      <c r="J71" s="329">
        <f>$F71*I71</f>
        <v>-2000</v>
      </c>
      <c r="K71" s="329">
        <f>J71/1000000</f>
        <v>-0.002</v>
      </c>
      <c r="L71" s="341">
        <v>2392</v>
      </c>
      <c r="M71" s="329">
        <v>2419</v>
      </c>
      <c r="N71" s="329">
        <f>L71-M71</f>
        <v>-27</v>
      </c>
      <c r="O71" s="329">
        <f>$F71*N71</f>
        <v>54000</v>
      </c>
      <c r="P71" s="329">
        <f>O71/1000000</f>
        <v>0.054</v>
      </c>
      <c r="Q71" s="468"/>
    </row>
    <row r="72" spans="1:17" s="661" customFormat="1" ht="15.75" customHeight="1">
      <c r="A72" s="341">
        <v>48</v>
      </c>
      <c r="B72" s="342" t="s">
        <v>172</v>
      </c>
      <c r="C72" s="345">
        <v>4864920</v>
      </c>
      <c r="D72" s="328" t="s">
        <v>12</v>
      </c>
      <c r="E72" s="307" t="s">
        <v>339</v>
      </c>
      <c r="F72" s="351">
        <v>-2000</v>
      </c>
      <c r="G72" s="341">
        <v>3343</v>
      </c>
      <c r="H72" s="329">
        <v>3341</v>
      </c>
      <c r="I72" s="329">
        <f>G72-H72</f>
        <v>2</v>
      </c>
      <c r="J72" s="329">
        <f>$F72*I72</f>
        <v>-4000</v>
      </c>
      <c r="K72" s="329">
        <f>J72/1000000</f>
        <v>-0.004</v>
      </c>
      <c r="L72" s="341">
        <v>1356</v>
      </c>
      <c r="M72" s="329">
        <v>1382</v>
      </c>
      <c r="N72" s="329">
        <f>L72-M72</f>
        <v>-26</v>
      </c>
      <c r="O72" s="329">
        <f>$F72*N72</f>
        <v>52000</v>
      </c>
      <c r="P72" s="329">
        <f>O72/1000000</f>
        <v>0.052</v>
      </c>
      <c r="Q72" s="468"/>
    </row>
    <row r="73" spans="1:17" s="661" customFormat="1" ht="15.75" customHeight="1">
      <c r="A73" s="341"/>
      <c r="B73" s="344" t="s">
        <v>366</v>
      </c>
      <c r="C73" s="345"/>
      <c r="D73" s="328"/>
      <c r="E73" s="307"/>
      <c r="F73" s="351"/>
      <c r="G73" s="341"/>
      <c r="H73" s="329"/>
      <c r="I73" s="329"/>
      <c r="J73" s="329"/>
      <c r="K73" s="329"/>
      <c r="L73" s="341"/>
      <c r="M73" s="329"/>
      <c r="N73" s="329"/>
      <c r="O73" s="329"/>
      <c r="P73" s="329"/>
      <c r="Q73" s="468"/>
    </row>
    <row r="74" spans="1:17" s="661" customFormat="1" ht="15.75" customHeight="1">
      <c r="A74" s="341">
        <v>49</v>
      </c>
      <c r="B74" s="342" t="s">
        <v>359</v>
      </c>
      <c r="C74" s="345">
        <v>5128414</v>
      </c>
      <c r="D74" s="328" t="s">
        <v>12</v>
      </c>
      <c r="E74" s="307" t="s">
        <v>339</v>
      </c>
      <c r="F74" s="351">
        <v>-1000</v>
      </c>
      <c r="G74" s="341">
        <v>917438</v>
      </c>
      <c r="H74" s="329">
        <v>917438</v>
      </c>
      <c r="I74" s="329">
        <f>G74-H74</f>
        <v>0</v>
      </c>
      <c r="J74" s="329">
        <f>$F74*I74</f>
        <v>0</v>
      </c>
      <c r="K74" s="329">
        <f>J74/1000000</f>
        <v>0</v>
      </c>
      <c r="L74" s="341">
        <v>981123</v>
      </c>
      <c r="M74" s="329">
        <v>981155</v>
      </c>
      <c r="N74" s="329">
        <f>L74-M74</f>
        <v>-32</v>
      </c>
      <c r="O74" s="329">
        <f>$F74*N74</f>
        <v>32000</v>
      </c>
      <c r="P74" s="329">
        <f>O74/1000000</f>
        <v>0.032</v>
      </c>
      <c r="Q74" s="468"/>
    </row>
    <row r="75" spans="1:17" s="661" customFormat="1" ht="15.75" customHeight="1">
      <c r="A75" s="341">
        <v>50</v>
      </c>
      <c r="B75" s="342" t="s">
        <v>172</v>
      </c>
      <c r="C75" s="345">
        <v>4902504</v>
      </c>
      <c r="D75" s="328" t="s">
        <v>12</v>
      </c>
      <c r="E75" s="307" t="s">
        <v>339</v>
      </c>
      <c r="F75" s="351">
        <v>-1000</v>
      </c>
      <c r="G75" s="341">
        <v>8</v>
      </c>
      <c r="H75" s="329">
        <v>9</v>
      </c>
      <c r="I75" s="329">
        <f>G75-H75</f>
        <v>-1</v>
      </c>
      <c r="J75" s="329">
        <f>$F75*I75</f>
        <v>1000</v>
      </c>
      <c r="K75" s="329">
        <f>J75/1000000</f>
        <v>0.001</v>
      </c>
      <c r="L75" s="341">
        <v>996725</v>
      </c>
      <c r="M75" s="329">
        <v>996743</v>
      </c>
      <c r="N75" s="329">
        <f>L75-M75</f>
        <v>-18</v>
      </c>
      <c r="O75" s="329">
        <f>$F75*N75</f>
        <v>18000</v>
      </c>
      <c r="P75" s="329">
        <f>O75/1000000</f>
        <v>0.018</v>
      </c>
      <c r="Q75" s="468"/>
    </row>
    <row r="76" spans="1:17" s="661" customFormat="1" ht="15.75" customHeight="1">
      <c r="A76" s="341">
        <v>51</v>
      </c>
      <c r="B76" s="342" t="s">
        <v>423</v>
      </c>
      <c r="C76" s="345">
        <v>5128426</v>
      </c>
      <c r="D76" s="328" t="s">
        <v>12</v>
      </c>
      <c r="E76" s="307" t="s">
        <v>339</v>
      </c>
      <c r="F76" s="351"/>
      <c r="G76" s="341">
        <v>468</v>
      </c>
      <c r="H76" s="329">
        <v>465</v>
      </c>
      <c r="I76" s="329">
        <f>G76-H76</f>
        <v>3</v>
      </c>
      <c r="J76" s="329">
        <f>$F76*I76</f>
        <v>0</v>
      </c>
      <c r="K76" s="329">
        <f>J76/1000000</f>
        <v>0</v>
      </c>
      <c r="L76" s="341">
        <v>997269</v>
      </c>
      <c r="M76" s="329">
        <v>997515</v>
      </c>
      <c r="N76" s="329">
        <f>L76-M76</f>
        <v>-246</v>
      </c>
      <c r="O76" s="329">
        <f>$F76*N76</f>
        <v>0</v>
      </c>
      <c r="P76" s="329">
        <f>O76/1000000</f>
        <v>0</v>
      </c>
      <c r="Q76" s="468"/>
    </row>
    <row r="77" spans="1:17" s="661" customFormat="1" ht="15.75" customHeight="1">
      <c r="A77" s="341"/>
      <c r="B77" s="344" t="s">
        <v>375</v>
      </c>
      <c r="C77" s="345"/>
      <c r="D77" s="328"/>
      <c r="E77" s="307"/>
      <c r="F77" s="351"/>
      <c r="G77" s="341"/>
      <c r="H77" s="329"/>
      <c r="I77" s="329"/>
      <c r="J77" s="329"/>
      <c r="K77" s="329"/>
      <c r="L77" s="341"/>
      <c r="M77" s="329"/>
      <c r="N77" s="329"/>
      <c r="O77" s="329"/>
      <c r="P77" s="329"/>
      <c r="Q77" s="468"/>
    </row>
    <row r="78" spans="1:17" s="661" customFormat="1" ht="15.75" customHeight="1">
      <c r="A78" s="341">
        <v>52</v>
      </c>
      <c r="B78" s="342" t="s">
        <v>376</v>
      </c>
      <c r="C78" s="345">
        <v>5100228</v>
      </c>
      <c r="D78" s="328" t="s">
        <v>12</v>
      </c>
      <c r="E78" s="307" t="s">
        <v>339</v>
      </c>
      <c r="F78" s="351">
        <v>800</v>
      </c>
      <c r="G78" s="341">
        <v>993087</v>
      </c>
      <c r="H78" s="329">
        <v>993087</v>
      </c>
      <c r="I78" s="329">
        <f aca="true" t="shared" si="11" ref="I78:I83">G78-H78</f>
        <v>0</v>
      </c>
      <c r="J78" s="329">
        <f aca="true" t="shared" si="12" ref="J78:J83">$F78*I78</f>
        <v>0</v>
      </c>
      <c r="K78" s="329">
        <f aca="true" t="shared" si="13" ref="K78:K83">J78/1000000</f>
        <v>0</v>
      </c>
      <c r="L78" s="341">
        <v>993087</v>
      </c>
      <c r="M78" s="329">
        <v>993087</v>
      </c>
      <c r="N78" s="329">
        <f aca="true" t="shared" si="14" ref="N78:N83">L78-M78</f>
        <v>0</v>
      </c>
      <c r="O78" s="329">
        <f aca="true" t="shared" si="15" ref="O78:O83">$F78*N78</f>
        <v>0</v>
      </c>
      <c r="P78" s="329">
        <f aca="true" t="shared" si="16" ref="P78:P83">O78/1000000</f>
        <v>0</v>
      </c>
      <c r="Q78" s="468"/>
    </row>
    <row r="79" spans="1:17" s="661" customFormat="1" ht="15.75" customHeight="1">
      <c r="A79" s="341">
        <v>53</v>
      </c>
      <c r="B79" s="342" t="s">
        <v>377</v>
      </c>
      <c r="C79" s="345">
        <v>4865026</v>
      </c>
      <c r="D79" s="328" t="s">
        <v>12</v>
      </c>
      <c r="E79" s="307" t="s">
        <v>339</v>
      </c>
      <c r="F79" s="351">
        <v>800</v>
      </c>
      <c r="G79" s="341">
        <v>996887</v>
      </c>
      <c r="H79" s="329">
        <v>997009</v>
      </c>
      <c r="I79" s="329">
        <f t="shared" si="11"/>
        <v>-122</v>
      </c>
      <c r="J79" s="329">
        <f t="shared" si="12"/>
        <v>-97600</v>
      </c>
      <c r="K79" s="329">
        <f t="shared" si="13"/>
        <v>-0.0976</v>
      </c>
      <c r="L79" s="341">
        <v>100</v>
      </c>
      <c r="M79" s="329">
        <v>28</v>
      </c>
      <c r="N79" s="329">
        <f t="shared" si="14"/>
        <v>72</v>
      </c>
      <c r="O79" s="329">
        <f t="shared" si="15"/>
        <v>57600</v>
      </c>
      <c r="P79" s="329">
        <f t="shared" si="16"/>
        <v>0.0576</v>
      </c>
      <c r="Q79" s="468"/>
    </row>
    <row r="80" spans="1:17" s="661" customFormat="1" ht="15.75" customHeight="1">
      <c r="A80" s="341">
        <v>54</v>
      </c>
      <c r="B80" s="342" t="s">
        <v>353</v>
      </c>
      <c r="C80" s="345">
        <v>5100233</v>
      </c>
      <c r="D80" s="328" t="s">
        <v>12</v>
      </c>
      <c r="E80" s="307" t="s">
        <v>339</v>
      </c>
      <c r="F80" s="351">
        <v>800</v>
      </c>
      <c r="G80" s="341">
        <v>982461</v>
      </c>
      <c r="H80" s="329">
        <v>982873</v>
      </c>
      <c r="I80" s="329">
        <f t="shared" si="11"/>
        <v>-412</v>
      </c>
      <c r="J80" s="329">
        <f t="shared" si="12"/>
        <v>-329600</v>
      </c>
      <c r="K80" s="329">
        <f t="shared" si="13"/>
        <v>-0.3296</v>
      </c>
      <c r="L80" s="341">
        <v>999963</v>
      </c>
      <c r="M80" s="329">
        <v>999988</v>
      </c>
      <c r="N80" s="329">
        <f t="shared" si="14"/>
        <v>-25</v>
      </c>
      <c r="O80" s="329">
        <f t="shared" si="15"/>
        <v>-20000</v>
      </c>
      <c r="P80" s="329">
        <f t="shared" si="16"/>
        <v>-0.02</v>
      </c>
      <c r="Q80" s="468"/>
    </row>
    <row r="81" spans="1:17" s="661" customFormat="1" ht="15.75" customHeight="1">
      <c r="A81" s="341">
        <v>55</v>
      </c>
      <c r="B81" s="342" t="s">
        <v>380</v>
      </c>
      <c r="C81" s="345">
        <v>4864971</v>
      </c>
      <c r="D81" s="328" t="s">
        <v>12</v>
      </c>
      <c r="E81" s="307" t="s">
        <v>339</v>
      </c>
      <c r="F81" s="351">
        <v>-800</v>
      </c>
      <c r="G81" s="341">
        <v>0</v>
      </c>
      <c r="H81" s="329">
        <v>0</v>
      </c>
      <c r="I81" s="329">
        <f t="shared" si="11"/>
        <v>0</v>
      </c>
      <c r="J81" s="329">
        <f t="shared" si="12"/>
        <v>0</v>
      </c>
      <c r="K81" s="329">
        <f t="shared" si="13"/>
        <v>0</v>
      </c>
      <c r="L81" s="341">
        <v>0</v>
      </c>
      <c r="M81" s="329">
        <v>0</v>
      </c>
      <c r="N81" s="329">
        <f t="shared" si="14"/>
        <v>0</v>
      </c>
      <c r="O81" s="329">
        <f t="shared" si="15"/>
        <v>0</v>
      </c>
      <c r="P81" s="329">
        <f t="shared" si="16"/>
        <v>0</v>
      </c>
      <c r="Q81" s="468"/>
    </row>
    <row r="82" spans="1:17" s="661" customFormat="1" ht="15.75" customHeight="1">
      <c r="A82" s="341">
        <v>56</v>
      </c>
      <c r="B82" s="342" t="s">
        <v>424</v>
      </c>
      <c r="C82" s="345">
        <v>4865049</v>
      </c>
      <c r="D82" s="328" t="s">
        <v>12</v>
      </c>
      <c r="E82" s="307" t="s">
        <v>339</v>
      </c>
      <c r="F82" s="351">
        <v>800</v>
      </c>
      <c r="G82" s="341">
        <v>1512</v>
      </c>
      <c r="H82" s="329">
        <v>1505</v>
      </c>
      <c r="I82" s="329">
        <f t="shared" si="11"/>
        <v>7</v>
      </c>
      <c r="J82" s="329">
        <f t="shared" si="12"/>
        <v>5600</v>
      </c>
      <c r="K82" s="329">
        <f t="shared" si="13"/>
        <v>0.0056</v>
      </c>
      <c r="L82" s="341">
        <v>999792</v>
      </c>
      <c r="M82" s="329">
        <v>999795</v>
      </c>
      <c r="N82" s="329">
        <f t="shared" si="14"/>
        <v>-3</v>
      </c>
      <c r="O82" s="329">
        <f t="shared" si="15"/>
        <v>-2400</v>
      </c>
      <c r="P82" s="329">
        <f t="shared" si="16"/>
        <v>-0.0024</v>
      </c>
      <c r="Q82" s="468"/>
    </row>
    <row r="83" spans="1:17" s="661" customFormat="1" ht="15.75" customHeight="1">
      <c r="A83" s="341">
        <v>57</v>
      </c>
      <c r="B83" s="342" t="s">
        <v>425</v>
      </c>
      <c r="C83" s="345">
        <v>5128436</v>
      </c>
      <c r="D83" s="328" t="s">
        <v>12</v>
      </c>
      <c r="E83" s="307" t="s">
        <v>339</v>
      </c>
      <c r="F83" s="351">
        <v>800</v>
      </c>
      <c r="G83" s="341">
        <v>329</v>
      </c>
      <c r="H83" s="329">
        <v>385</v>
      </c>
      <c r="I83" s="329">
        <f t="shared" si="11"/>
        <v>-56</v>
      </c>
      <c r="J83" s="329">
        <f t="shared" si="12"/>
        <v>-44800</v>
      </c>
      <c r="K83" s="329">
        <f t="shared" si="13"/>
        <v>-0.0448</v>
      </c>
      <c r="L83" s="341">
        <v>3</v>
      </c>
      <c r="M83" s="329">
        <v>1</v>
      </c>
      <c r="N83" s="329">
        <f t="shared" si="14"/>
        <v>2</v>
      </c>
      <c r="O83" s="329">
        <f t="shared" si="15"/>
        <v>1600</v>
      </c>
      <c r="P83" s="329">
        <f t="shared" si="16"/>
        <v>0.0016</v>
      </c>
      <c r="Q83" s="468"/>
    </row>
    <row r="84" spans="1:17" s="661" customFormat="1" ht="15.75" customHeight="1">
      <c r="A84" s="341"/>
      <c r="B84" s="343" t="s">
        <v>102</v>
      </c>
      <c r="C84" s="345"/>
      <c r="D84" s="329"/>
      <c r="E84" s="329"/>
      <c r="F84" s="744"/>
      <c r="G84" s="759"/>
      <c r="H84" s="345"/>
      <c r="I84" s="329"/>
      <c r="J84" s="329"/>
      <c r="K84" s="329"/>
      <c r="L84" s="341"/>
      <c r="M84" s="329"/>
      <c r="N84" s="329"/>
      <c r="O84" s="329"/>
      <c r="P84" s="329"/>
      <c r="Q84" s="468"/>
    </row>
    <row r="85" spans="1:17" s="661" customFormat="1" ht="15.75" customHeight="1">
      <c r="A85" s="341">
        <v>58</v>
      </c>
      <c r="B85" s="342" t="s">
        <v>113</v>
      </c>
      <c r="C85" s="345">
        <v>4864951</v>
      </c>
      <c r="D85" s="328" t="s">
        <v>12</v>
      </c>
      <c r="E85" s="307" t="s">
        <v>339</v>
      </c>
      <c r="F85" s="331">
        <v>1000</v>
      </c>
      <c r="G85" s="341">
        <v>968902</v>
      </c>
      <c r="H85" s="329">
        <v>969237</v>
      </c>
      <c r="I85" s="329">
        <f>G85-H85</f>
        <v>-335</v>
      </c>
      <c r="J85" s="329">
        <f>$F85*I85</f>
        <v>-335000</v>
      </c>
      <c r="K85" s="329">
        <f>J85/1000000</f>
        <v>-0.335</v>
      </c>
      <c r="L85" s="341">
        <v>31949</v>
      </c>
      <c r="M85" s="329">
        <v>32280</v>
      </c>
      <c r="N85" s="329">
        <f>L85-M85</f>
        <v>-331</v>
      </c>
      <c r="O85" s="329">
        <f>$F85*N85</f>
        <v>-331000</v>
      </c>
      <c r="P85" s="329">
        <f>O85/1000000</f>
        <v>-0.331</v>
      </c>
      <c r="Q85" s="468"/>
    </row>
    <row r="86" spans="1:17" s="661" customFormat="1" ht="15.75" customHeight="1">
      <c r="A86" s="341">
        <v>59</v>
      </c>
      <c r="B86" s="342" t="s">
        <v>114</v>
      </c>
      <c r="C86" s="345">
        <v>4865016</v>
      </c>
      <c r="D86" s="328" t="s">
        <v>12</v>
      </c>
      <c r="E86" s="307" t="s">
        <v>339</v>
      </c>
      <c r="F86" s="331">
        <v>800</v>
      </c>
      <c r="G86" s="341">
        <v>7</v>
      </c>
      <c r="H86" s="329">
        <v>7</v>
      </c>
      <c r="I86" s="329">
        <f>G86-H86</f>
        <v>0</v>
      </c>
      <c r="J86" s="329">
        <f>$F86*I86</f>
        <v>0</v>
      </c>
      <c r="K86" s="329">
        <f>J86/1000000</f>
        <v>0</v>
      </c>
      <c r="L86" s="341">
        <v>999722</v>
      </c>
      <c r="M86" s="329">
        <v>999722</v>
      </c>
      <c r="N86" s="329">
        <f>L86-M86</f>
        <v>0</v>
      </c>
      <c r="O86" s="329">
        <f>$F86*N86</f>
        <v>0</v>
      </c>
      <c r="P86" s="329">
        <f>O86/1000000</f>
        <v>0</v>
      </c>
      <c r="Q86" s="468"/>
    </row>
    <row r="87" spans="1:17" s="661" customFormat="1" ht="15.75" customHeight="1">
      <c r="A87" s="341"/>
      <c r="B87" s="344" t="s">
        <v>171</v>
      </c>
      <c r="C87" s="345"/>
      <c r="D87" s="328"/>
      <c r="E87" s="328"/>
      <c r="F87" s="331"/>
      <c r="G87" s="759"/>
      <c r="H87" s="329"/>
      <c r="I87" s="329"/>
      <c r="J87" s="329"/>
      <c r="K87" s="329"/>
      <c r="L87" s="341"/>
      <c r="M87" s="329"/>
      <c r="N87" s="329"/>
      <c r="O87" s="329"/>
      <c r="P87" s="329"/>
      <c r="Q87" s="468"/>
    </row>
    <row r="88" spans="1:17" s="661" customFormat="1" ht="15.75" customHeight="1">
      <c r="A88" s="341">
        <v>60</v>
      </c>
      <c r="B88" s="342" t="s">
        <v>35</v>
      </c>
      <c r="C88" s="345">
        <v>4864966</v>
      </c>
      <c r="D88" s="328" t="s">
        <v>12</v>
      </c>
      <c r="E88" s="307" t="s">
        <v>339</v>
      </c>
      <c r="F88" s="331">
        <v>-1000</v>
      </c>
      <c r="G88" s="341">
        <v>414</v>
      </c>
      <c r="H88" s="329">
        <v>99</v>
      </c>
      <c r="I88" s="329">
        <f>G88-H88</f>
        <v>315</v>
      </c>
      <c r="J88" s="329">
        <f>$F88*I88</f>
        <v>-315000</v>
      </c>
      <c r="K88" s="329">
        <f>J88/1000000</f>
        <v>-0.315</v>
      </c>
      <c r="L88" s="341">
        <v>513</v>
      </c>
      <c r="M88" s="329">
        <v>3</v>
      </c>
      <c r="N88" s="329">
        <f>L88-M88</f>
        <v>510</v>
      </c>
      <c r="O88" s="329">
        <f>$F88*N88</f>
        <v>-510000</v>
      </c>
      <c r="P88" s="329">
        <f>O88/1000000</f>
        <v>-0.51</v>
      </c>
      <c r="Q88" s="468"/>
    </row>
    <row r="89" spans="1:17" s="661" customFormat="1" ht="15.75" customHeight="1">
      <c r="A89" s="341">
        <v>61</v>
      </c>
      <c r="B89" s="342" t="s">
        <v>172</v>
      </c>
      <c r="C89" s="345">
        <v>4865020</v>
      </c>
      <c r="D89" s="328" t="s">
        <v>12</v>
      </c>
      <c r="E89" s="307" t="s">
        <v>339</v>
      </c>
      <c r="F89" s="331">
        <v>-1000</v>
      </c>
      <c r="G89" s="341">
        <v>16495</v>
      </c>
      <c r="H89" s="329">
        <v>16337</v>
      </c>
      <c r="I89" s="329">
        <f>G89-H89</f>
        <v>158</v>
      </c>
      <c r="J89" s="329">
        <f>$F89*I89</f>
        <v>-158000</v>
      </c>
      <c r="K89" s="329">
        <f>J89/1000000</f>
        <v>-0.158</v>
      </c>
      <c r="L89" s="341">
        <v>999702</v>
      </c>
      <c r="M89" s="329">
        <v>998487</v>
      </c>
      <c r="N89" s="329">
        <f>L89-M89</f>
        <v>1215</v>
      </c>
      <c r="O89" s="329">
        <f>$F89*N89</f>
        <v>-1215000</v>
      </c>
      <c r="P89" s="329">
        <f>O89/1000000</f>
        <v>-1.215</v>
      </c>
      <c r="Q89" s="468"/>
    </row>
    <row r="90" spans="1:17" s="661" customFormat="1" ht="15.75" customHeight="1">
      <c r="A90" s="341">
        <v>62</v>
      </c>
      <c r="B90" s="342" t="s">
        <v>423</v>
      </c>
      <c r="C90" s="345">
        <v>4864999</v>
      </c>
      <c r="D90" s="328" t="s">
        <v>12</v>
      </c>
      <c r="E90" s="307" t="s">
        <v>339</v>
      </c>
      <c r="F90" s="331">
        <v>-1000</v>
      </c>
      <c r="G90" s="341">
        <v>49062</v>
      </c>
      <c r="H90" s="329">
        <v>48906</v>
      </c>
      <c r="I90" s="329">
        <f>G90-H90</f>
        <v>156</v>
      </c>
      <c r="J90" s="329">
        <f>$F90*I90</f>
        <v>-156000</v>
      </c>
      <c r="K90" s="329">
        <f>J90/1000000</f>
        <v>-0.156</v>
      </c>
      <c r="L90" s="341">
        <v>387</v>
      </c>
      <c r="M90" s="329">
        <v>11</v>
      </c>
      <c r="N90" s="329">
        <f>L90-M90</f>
        <v>376</v>
      </c>
      <c r="O90" s="329">
        <f>$F90*N90</f>
        <v>-376000</v>
      </c>
      <c r="P90" s="329">
        <f>O90/1000000</f>
        <v>-0.376</v>
      </c>
      <c r="Q90" s="468"/>
    </row>
    <row r="91" spans="1:17" s="661" customFormat="1" ht="15.75" customHeight="1">
      <c r="A91" s="341"/>
      <c r="B91" s="766" t="s">
        <v>26</v>
      </c>
      <c r="C91" s="331"/>
      <c r="D91" s="331"/>
      <c r="E91" s="331"/>
      <c r="F91" s="331"/>
      <c r="G91" s="759"/>
      <c r="H91" s="329"/>
      <c r="I91" s="329"/>
      <c r="J91" s="329"/>
      <c r="K91" s="329"/>
      <c r="L91" s="341"/>
      <c r="M91" s="329"/>
      <c r="N91" s="329"/>
      <c r="O91" s="329"/>
      <c r="P91" s="329"/>
      <c r="Q91" s="468"/>
    </row>
    <row r="92" spans="1:17" s="661" customFormat="1" ht="15.75" customHeight="1">
      <c r="A92" s="341">
        <v>63</v>
      </c>
      <c r="B92" s="661" t="s">
        <v>78</v>
      </c>
      <c r="C92" s="345">
        <v>5295192</v>
      </c>
      <c r="D92" s="307" t="s">
        <v>12</v>
      </c>
      <c r="E92" s="307" t="s">
        <v>339</v>
      </c>
      <c r="F92" s="345">
        <v>100</v>
      </c>
      <c r="G92" s="341">
        <v>10693</v>
      </c>
      <c r="H92" s="329">
        <v>10693</v>
      </c>
      <c r="I92" s="329">
        <f>G92-H92</f>
        <v>0</v>
      </c>
      <c r="J92" s="329">
        <f>$F92*I92</f>
        <v>0</v>
      </c>
      <c r="K92" s="767">
        <f>J92/1000000</f>
        <v>0</v>
      </c>
      <c r="L92" s="341">
        <v>83832</v>
      </c>
      <c r="M92" s="329">
        <v>83832</v>
      </c>
      <c r="N92" s="329">
        <f>L92-M92</f>
        <v>0</v>
      </c>
      <c r="O92" s="329">
        <f>$F92*N92</f>
        <v>0</v>
      </c>
      <c r="P92" s="767">
        <f>O92/1000000</f>
        <v>0</v>
      </c>
      <c r="Q92" s="468"/>
    </row>
    <row r="93" spans="1:17" s="661" customFormat="1" ht="15.75" customHeight="1">
      <c r="A93" s="341"/>
      <c r="C93" s="345"/>
      <c r="D93" s="307"/>
      <c r="E93" s="307"/>
      <c r="F93" s="345">
        <v>100</v>
      </c>
      <c r="G93" s="341"/>
      <c r="H93" s="329"/>
      <c r="I93" s="329"/>
      <c r="J93" s="329"/>
      <c r="K93" s="329"/>
      <c r="L93" s="341">
        <v>62412</v>
      </c>
      <c r="M93" s="329">
        <v>56168</v>
      </c>
      <c r="N93" s="329">
        <f>L93-M93</f>
        <v>6244</v>
      </c>
      <c r="O93" s="329">
        <f>$F93*N93</f>
        <v>624400</v>
      </c>
      <c r="P93" s="767">
        <f>O93/1000000</f>
        <v>0.6244</v>
      </c>
      <c r="Q93" s="468"/>
    </row>
    <row r="94" spans="1:17" s="661" customFormat="1" ht="15.75" customHeight="1">
      <c r="A94" s="341"/>
      <c r="B94" s="344" t="s">
        <v>46</v>
      </c>
      <c r="C94" s="345"/>
      <c r="D94" s="328"/>
      <c r="E94" s="328"/>
      <c r="F94" s="331"/>
      <c r="G94" s="759"/>
      <c r="H94" s="329"/>
      <c r="I94" s="329"/>
      <c r="J94" s="329"/>
      <c r="K94" s="329"/>
      <c r="L94" s="341"/>
      <c r="M94" s="329"/>
      <c r="N94" s="329"/>
      <c r="O94" s="329"/>
      <c r="P94" s="329"/>
      <c r="Q94" s="468"/>
    </row>
    <row r="95" spans="1:17" s="661" customFormat="1" ht="15.75" customHeight="1">
      <c r="A95" s="341">
        <v>64</v>
      </c>
      <c r="B95" s="342" t="s">
        <v>340</v>
      </c>
      <c r="C95" s="345">
        <v>4865149</v>
      </c>
      <c r="D95" s="328" t="s">
        <v>12</v>
      </c>
      <c r="E95" s="307" t="s">
        <v>339</v>
      </c>
      <c r="F95" s="331">
        <v>187.5</v>
      </c>
      <c r="G95" s="341">
        <v>999856</v>
      </c>
      <c r="H95" s="329">
        <v>999865</v>
      </c>
      <c r="I95" s="329">
        <f>G95-H95</f>
        <v>-9</v>
      </c>
      <c r="J95" s="329">
        <f>$F95*I95</f>
        <v>-1687.5</v>
      </c>
      <c r="K95" s="329">
        <f>J95/1000000</f>
        <v>-0.0016875</v>
      </c>
      <c r="L95" s="341">
        <v>999979</v>
      </c>
      <c r="M95" s="329">
        <v>999996</v>
      </c>
      <c r="N95" s="329">
        <f>L95-M95</f>
        <v>-17</v>
      </c>
      <c r="O95" s="329">
        <f>$F95*N95</f>
        <v>-3187.5</v>
      </c>
      <c r="P95" s="329">
        <f>O95/1000000</f>
        <v>-0.0031875</v>
      </c>
      <c r="Q95" s="468"/>
    </row>
    <row r="96" spans="1:17" s="661" customFormat="1" ht="15.75" customHeight="1">
      <c r="A96" s="341"/>
      <c r="B96" s="342"/>
      <c r="C96" s="345"/>
      <c r="D96" s="328"/>
      <c r="E96" s="307"/>
      <c r="F96" s="331"/>
      <c r="G96" s="341"/>
      <c r="H96" s="329"/>
      <c r="I96" s="329"/>
      <c r="J96" s="329"/>
      <c r="K96" s="767">
        <v>0.0271</v>
      </c>
      <c r="L96" s="341"/>
      <c r="M96" s="329"/>
      <c r="N96" s="329"/>
      <c r="O96" s="329"/>
      <c r="P96" s="767">
        <v>0.00125</v>
      </c>
      <c r="Q96" s="468" t="s">
        <v>486</v>
      </c>
    </row>
    <row r="97" spans="1:17" s="661" customFormat="1" ht="15.75" customHeight="1">
      <c r="A97" s="341">
        <v>65</v>
      </c>
      <c r="B97" s="342" t="s">
        <v>432</v>
      </c>
      <c r="C97" s="345">
        <v>5295156</v>
      </c>
      <c r="D97" s="328" t="s">
        <v>12</v>
      </c>
      <c r="E97" s="307" t="s">
        <v>339</v>
      </c>
      <c r="F97" s="331">
        <v>400</v>
      </c>
      <c r="G97" s="341">
        <v>8113</v>
      </c>
      <c r="H97" s="329">
        <v>8119</v>
      </c>
      <c r="I97" s="329">
        <f>G97-H97</f>
        <v>-6</v>
      </c>
      <c r="J97" s="329">
        <f>$F97*I97</f>
        <v>-2400</v>
      </c>
      <c r="K97" s="329">
        <f>J97/1000000</f>
        <v>-0.0024</v>
      </c>
      <c r="L97" s="341">
        <v>10793</v>
      </c>
      <c r="M97" s="329">
        <v>13786</v>
      </c>
      <c r="N97" s="329">
        <f>L97-M97</f>
        <v>-2993</v>
      </c>
      <c r="O97" s="329">
        <f>$F97*N97</f>
        <v>-1197200</v>
      </c>
      <c r="P97" s="329">
        <f>O97/1000000</f>
        <v>-1.1972</v>
      </c>
      <c r="Q97" s="468"/>
    </row>
    <row r="98" spans="1:17" s="661" customFormat="1" ht="15.75" customHeight="1">
      <c r="A98" s="341">
        <v>66</v>
      </c>
      <c r="B98" s="342" t="s">
        <v>433</v>
      </c>
      <c r="C98" s="345">
        <v>5295157</v>
      </c>
      <c r="D98" s="328" t="s">
        <v>12</v>
      </c>
      <c r="E98" s="307" t="s">
        <v>339</v>
      </c>
      <c r="F98" s="331">
        <v>400</v>
      </c>
      <c r="G98" s="341">
        <v>995917</v>
      </c>
      <c r="H98" s="329">
        <v>995916</v>
      </c>
      <c r="I98" s="329">
        <f>G98-H98</f>
        <v>1</v>
      </c>
      <c r="J98" s="329">
        <f>$F98*I98</f>
        <v>400</v>
      </c>
      <c r="K98" s="329">
        <f>J98/1000000</f>
        <v>0.0004</v>
      </c>
      <c r="L98" s="341">
        <v>40668</v>
      </c>
      <c r="M98" s="329">
        <v>34849</v>
      </c>
      <c r="N98" s="329">
        <f>L98-M98</f>
        <v>5819</v>
      </c>
      <c r="O98" s="329">
        <f>$F98*N98</f>
        <v>2327600</v>
      </c>
      <c r="P98" s="329">
        <f>O98/1000000</f>
        <v>2.3276</v>
      </c>
      <c r="Q98" s="468"/>
    </row>
    <row r="99" spans="1:17" s="661" customFormat="1" ht="15.75" customHeight="1">
      <c r="A99" s="341"/>
      <c r="B99" s="766" t="s">
        <v>34</v>
      </c>
      <c r="C99" s="345"/>
      <c r="D99" s="329"/>
      <c r="E99" s="307"/>
      <c r="F99" s="345"/>
      <c r="G99" s="341"/>
      <c r="H99" s="329"/>
      <c r="I99" s="329"/>
      <c r="J99" s="329"/>
      <c r="K99" s="767"/>
      <c r="L99" s="341"/>
      <c r="M99" s="329"/>
      <c r="N99" s="329"/>
      <c r="O99" s="329"/>
      <c r="P99" s="767"/>
      <c r="Q99" s="468"/>
    </row>
    <row r="100" spans="1:17" s="661" customFormat="1" ht="15.75" customHeight="1">
      <c r="A100" s="341">
        <v>67</v>
      </c>
      <c r="B100" s="486" t="s">
        <v>353</v>
      </c>
      <c r="C100" s="345">
        <v>5128439</v>
      </c>
      <c r="D100" s="328" t="s">
        <v>12</v>
      </c>
      <c r="E100" s="307" t="s">
        <v>339</v>
      </c>
      <c r="F100" s="345">
        <v>800</v>
      </c>
      <c r="G100" s="341">
        <v>976312</v>
      </c>
      <c r="H100" s="329">
        <v>976463</v>
      </c>
      <c r="I100" s="329">
        <f>G100-H100</f>
        <v>-151</v>
      </c>
      <c r="J100" s="329">
        <f>$F100*I100</f>
        <v>-120800</v>
      </c>
      <c r="K100" s="767">
        <f>J100/1000000</f>
        <v>-0.1208</v>
      </c>
      <c r="L100" s="341">
        <v>998784</v>
      </c>
      <c r="M100" s="329">
        <v>998994</v>
      </c>
      <c r="N100" s="329">
        <f>L100-M100</f>
        <v>-210</v>
      </c>
      <c r="O100" s="329">
        <f>$F100*N100</f>
        <v>-168000</v>
      </c>
      <c r="P100" s="767">
        <f>O100/1000000</f>
        <v>-0.168</v>
      </c>
      <c r="Q100" s="468"/>
    </row>
    <row r="101" spans="1:17" s="661" customFormat="1" ht="15.75" customHeight="1">
      <c r="A101" s="341"/>
      <c r="B101" s="768" t="s">
        <v>429</v>
      </c>
      <c r="C101" s="345"/>
      <c r="D101" s="328"/>
      <c r="E101" s="307"/>
      <c r="F101" s="345"/>
      <c r="G101" s="341"/>
      <c r="H101" s="329"/>
      <c r="I101" s="329"/>
      <c r="J101" s="329"/>
      <c r="K101" s="329"/>
      <c r="L101" s="341"/>
      <c r="M101" s="329"/>
      <c r="N101" s="329"/>
      <c r="O101" s="329"/>
      <c r="P101" s="329"/>
      <c r="Q101" s="468"/>
    </row>
    <row r="102" spans="1:17" s="661" customFormat="1" ht="15.75" customHeight="1">
      <c r="A102" s="341">
        <v>68</v>
      </c>
      <c r="B102" s="486" t="s">
        <v>430</v>
      </c>
      <c r="C102" s="345">
        <v>5295127</v>
      </c>
      <c r="D102" s="328" t="s">
        <v>12</v>
      </c>
      <c r="E102" s="307" t="s">
        <v>339</v>
      </c>
      <c r="F102" s="345">
        <v>100</v>
      </c>
      <c r="G102" s="341">
        <v>344183</v>
      </c>
      <c r="H102" s="329">
        <v>342283</v>
      </c>
      <c r="I102" s="329">
        <f>G102-H102</f>
        <v>1900</v>
      </c>
      <c r="J102" s="329">
        <f>$F102*I102</f>
        <v>190000</v>
      </c>
      <c r="K102" s="767">
        <f>J102/1000000</f>
        <v>0.19</v>
      </c>
      <c r="L102" s="341">
        <v>10334</v>
      </c>
      <c r="M102" s="329">
        <v>8000</v>
      </c>
      <c r="N102" s="329">
        <f>L102-M102</f>
        <v>2334</v>
      </c>
      <c r="O102" s="329">
        <f>$F102*N102</f>
        <v>233400</v>
      </c>
      <c r="P102" s="767">
        <f>O102/1000000</f>
        <v>0.2334</v>
      </c>
      <c r="Q102" s="468"/>
    </row>
    <row r="103" spans="1:17" s="661" customFormat="1" ht="15.75" customHeight="1">
      <c r="A103" s="341">
        <v>69</v>
      </c>
      <c r="B103" s="486" t="s">
        <v>434</v>
      </c>
      <c r="C103" s="345">
        <v>5128400</v>
      </c>
      <c r="D103" s="328" t="s">
        <v>12</v>
      </c>
      <c r="E103" s="307" t="s">
        <v>339</v>
      </c>
      <c r="F103" s="345">
        <v>1000</v>
      </c>
      <c r="G103" s="341">
        <v>4640</v>
      </c>
      <c r="H103" s="329">
        <v>4589</v>
      </c>
      <c r="I103" s="329">
        <f>G103-H103</f>
        <v>51</v>
      </c>
      <c r="J103" s="329">
        <f>$F103*I103</f>
        <v>51000</v>
      </c>
      <c r="K103" s="767">
        <f>J103/1000000</f>
        <v>0.051</v>
      </c>
      <c r="L103" s="341">
        <v>405</v>
      </c>
      <c r="M103" s="329">
        <v>338</v>
      </c>
      <c r="N103" s="329">
        <f>L103-M103</f>
        <v>67</v>
      </c>
      <c r="O103" s="329">
        <f>$F103*N103</f>
        <v>67000</v>
      </c>
      <c r="P103" s="767">
        <f>O103/1000000</f>
        <v>0.067</v>
      </c>
      <c r="Q103" s="468"/>
    </row>
    <row r="104" spans="1:17" s="661" customFormat="1" ht="15.75" customHeight="1">
      <c r="A104" s="341"/>
      <c r="B104" s="766" t="s">
        <v>183</v>
      </c>
      <c r="C104" s="345"/>
      <c r="D104" s="328"/>
      <c r="E104" s="307"/>
      <c r="F104" s="345"/>
      <c r="G104" s="341"/>
      <c r="H104" s="329"/>
      <c r="I104" s="329"/>
      <c r="J104" s="329"/>
      <c r="K104" s="329"/>
      <c r="L104" s="341"/>
      <c r="M104" s="329"/>
      <c r="N104" s="329"/>
      <c r="O104" s="329"/>
      <c r="P104" s="329"/>
      <c r="Q104" s="468"/>
    </row>
    <row r="105" spans="1:17" s="661" customFormat="1" ht="15.75" customHeight="1">
      <c r="A105" s="341">
        <v>70</v>
      </c>
      <c r="B105" s="342" t="s">
        <v>355</v>
      </c>
      <c r="C105" s="345">
        <v>4902555</v>
      </c>
      <c r="D105" s="328" t="s">
        <v>12</v>
      </c>
      <c r="E105" s="307" t="s">
        <v>339</v>
      </c>
      <c r="F105" s="345">
        <v>75</v>
      </c>
      <c r="G105" s="341">
        <v>10268</v>
      </c>
      <c r="H105" s="329">
        <v>10267</v>
      </c>
      <c r="I105" s="329">
        <f>G105-H105</f>
        <v>1</v>
      </c>
      <c r="J105" s="329">
        <f>$F105*I105</f>
        <v>75</v>
      </c>
      <c r="K105" s="767">
        <f>J105/1000000</f>
        <v>7.5E-05</v>
      </c>
      <c r="L105" s="341">
        <v>15237</v>
      </c>
      <c r="M105" s="329">
        <v>14783</v>
      </c>
      <c r="N105" s="329">
        <f>L105-M105</f>
        <v>454</v>
      </c>
      <c r="O105" s="329">
        <f>$F105*N105</f>
        <v>34050</v>
      </c>
      <c r="P105" s="767">
        <f>O105/1000000</f>
        <v>0.03405</v>
      </c>
      <c r="Q105" s="468"/>
    </row>
    <row r="106" spans="1:17" s="661" customFormat="1" ht="15.75" customHeight="1">
      <c r="A106" s="341">
        <v>71</v>
      </c>
      <c r="B106" s="342" t="s">
        <v>356</v>
      </c>
      <c r="C106" s="345">
        <v>4902581</v>
      </c>
      <c r="D106" s="328" t="s">
        <v>12</v>
      </c>
      <c r="E106" s="307" t="s">
        <v>339</v>
      </c>
      <c r="F106" s="345">
        <v>100</v>
      </c>
      <c r="G106" s="341">
        <v>4853</v>
      </c>
      <c r="H106" s="329">
        <v>4847</v>
      </c>
      <c r="I106" s="329">
        <f>G106-H106</f>
        <v>6</v>
      </c>
      <c r="J106" s="329">
        <f>$F106*I106</f>
        <v>600</v>
      </c>
      <c r="K106" s="767">
        <f>J106/1000000</f>
        <v>0.0006</v>
      </c>
      <c r="L106" s="341">
        <v>6801</v>
      </c>
      <c r="M106" s="329">
        <v>6088</v>
      </c>
      <c r="N106" s="329">
        <f>L106-M106</f>
        <v>713</v>
      </c>
      <c r="O106" s="329">
        <f>$F106*N106</f>
        <v>71300</v>
      </c>
      <c r="P106" s="767">
        <f>O106/1000000</f>
        <v>0.0713</v>
      </c>
      <c r="Q106" s="468"/>
    </row>
    <row r="107" spans="1:17" s="661" customFormat="1" ht="15.75" customHeight="1">
      <c r="A107" s="341"/>
      <c r="B107" s="766" t="s">
        <v>408</v>
      </c>
      <c r="C107" s="345"/>
      <c r="D107" s="328"/>
      <c r="E107" s="307"/>
      <c r="F107" s="345"/>
      <c r="G107" s="341"/>
      <c r="H107" s="329"/>
      <c r="I107" s="329"/>
      <c r="J107" s="329"/>
      <c r="K107" s="329"/>
      <c r="L107" s="341"/>
      <c r="M107" s="329"/>
      <c r="N107" s="329"/>
      <c r="O107" s="329"/>
      <c r="P107" s="329"/>
      <c r="Q107" s="468"/>
    </row>
    <row r="108" spans="1:17" s="661" customFormat="1" ht="15.75" customHeight="1">
      <c r="A108" s="341">
        <v>72</v>
      </c>
      <c r="B108" s="342" t="s">
        <v>409</v>
      </c>
      <c r="C108" s="345">
        <v>4864861</v>
      </c>
      <c r="D108" s="328" t="s">
        <v>12</v>
      </c>
      <c r="E108" s="307" t="s">
        <v>339</v>
      </c>
      <c r="F108" s="345">
        <v>500</v>
      </c>
      <c r="G108" s="341">
        <v>4015</v>
      </c>
      <c r="H108" s="329">
        <v>3832</v>
      </c>
      <c r="I108" s="329">
        <f aca="true" t="shared" si="17" ref="I108:I117">G108-H108</f>
        <v>183</v>
      </c>
      <c r="J108" s="329">
        <f aca="true" t="shared" si="18" ref="J108:J117">$F108*I108</f>
        <v>91500</v>
      </c>
      <c r="K108" s="767">
        <f aca="true" t="shared" si="19" ref="K108:K117">J108/1000000</f>
        <v>0.0915</v>
      </c>
      <c r="L108" s="341">
        <v>2786</v>
      </c>
      <c r="M108" s="329">
        <v>2776</v>
      </c>
      <c r="N108" s="329">
        <f aca="true" t="shared" si="20" ref="N108:N117">L108-M108</f>
        <v>10</v>
      </c>
      <c r="O108" s="329">
        <f aca="true" t="shared" si="21" ref="O108:O117">$F108*N108</f>
        <v>5000</v>
      </c>
      <c r="P108" s="767">
        <f aca="true" t="shared" si="22" ref="P108:P117">O108/1000000</f>
        <v>0.005</v>
      </c>
      <c r="Q108" s="468"/>
    </row>
    <row r="109" spans="1:17" s="661" customFormat="1" ht="15.75" customHeight="1">
      <c r="A109" s="341">
        <v>73</v>
      </c>
      <c r="B109" s="342" t="s">
        <v>410</v>
      </c>
      <c r="C109" s="345">
        <v>4864877</v>
      </c>
      <c r="D109" s="328" t="s">
        <v>12</v>
      </c>
      <c r="E109" s="307" t="s">
        <v>339</v>
      </c>
      <c r="F109" s="345">
        <v>1000</v>
      </c>
      <c r="G109" s="341">
        <v>3307</v>
      </c>
      <c r="H109" s="329">
        <v>3313</v>
      </c>
      <c r="I109" s="329">
        <f t="shared" si="17"/>
        <v>-6</v>
      </c>
      <c r="J109" s="329">
        <f t="shared" si="18"/>
        <v>-6000</v>
      </c>
      <c r="K109" s="767">
        <f t="shared" si="19"/>
        <v>-0.006</v>
      </c>
      <c r="L109" s="341">
        <v>4018</v>
      </c>
      <c r="M109" s="329">
        <v>4063</v>
      </c>
      <c r="N109" s="329">
        <f t="shared" si="20"/>
        <v>-45</v>
      </c>
      <c r="O109" s="329">
        <f t="shared" si="21"/>
        <v>-45000</v>
      </c>
      <c r="P109" s="767">
        <f t="shared" si="22"/>
        <v>-0.045</v>
      </c>
      <c r="Q109" s="468"/>
    </row>
    <row r="110" spans="1:17" s="661" customFormat="1" ht="15.75" customHeight="1">
      <c r="A110" s="341">
        <v>74</v>
      </c>
      <c r="B110" s="342" t="s">
        <v>411</v>
      </c>
      <c r="C110" s="345">
        <v>4864841</v>
      </c>
      <c r="D110" s="328" t="s">
        <v>12</v>
      </c>
      <c r="E110" s="307" t="s">
        <v>339</v>
      </c>
      <c r="F110" s="345">
        <v>1000</v>
      </c>
      <c r="G110" s="341">
        <v>995206</v>
      </c>
      <c r="H110" s="329">
        <v>995363</v>
      </c>
      <c r="I110" s="329">
        <f t="shared" si="17"/>
        <v>-157</v>
      </c>
      <c r="J110" s="329">
        <f t="shared" si="18"/>
        <v>-157000</v>
      </c>
      <c r="K110" s="767">
        <f t="shared" si="19"/>
        <v>-0.157</v>
      </c>
      <c r="L110" s="341">
        <v>1206</v>
      </c>
      <c r="M110" s="329">
        <v>1283</v>
      </c>
      <c r="N110" s="329">
        <f t="shared" si="20"/>
        <v>-77</v>
      </c>
      <c r="O110" s="329">
        <f t="shared" si="21"/>
        <v>-77000</v>
      </c>
      <c r="P110" s="767">
        <f t="shared" si="22"/>
        <v>-0.077</v>
      </c>
      <c r="Q110" s="468"/>
    </row>
    <row r="111" spans="1:17" s="661" customFormat="1" ht="15.75" customHeight="1">
      <c r="A111" s="341">
        <v>75</v>
      </c>
      <c r="B111" s="342" t="s">
        <v>412</v>
      </c>
      <c r="C111" s="345">
        <v>4864882</v>
      </c>
      <c r="D111" s="328" t="s">
        <v>12</v>
      </c>
      <c r="E111" s="307" t="s">
        <v>339</v>
      </c>
      <c r="F111" s="345">
        <v>1000</v>
      </c>
      <c r="G111" s="341">
        <v>3844</v>
      </c>
      <c r="H111" s="329">
        <v>3902</v>
      </c>
      <c r="I111" s="329">
        <f t="shared" si="17"/>
        <v>-58</v>
      </c>
      <c r="J111" s="329">
        <f t="shared" si="18"/>
        <v>-58000</v>
      </c>
      <c r="K111" s="767">
        <f t="shared" si="19"/>
        <v>-0.058</v>
      </c>
      <c r="L111" s="341">
        <v>6480</v>
      </c>
      <c r="M111" s="329">
        <v>6453</v>
      </c>
      <c r="N111" s="329">
        <f t="shared" si="20"/>
        <v>27</v>
      </c>
      <c r="O111" s="329">
        <f t="shared" si="21"/>
        <v>27000</v>
      </c>
      <c r="P111" s="767">
        <f t="shared" si="22"/>
        <v>0.027</v>
      </c>
      <c r="Q111" s="468"/>
    </row>
    <row r="112" spans="1:17" s="661" customFormat="1" ht="15.75" customHeight="1">
      <c r="A112" s="341">
        <v>76</v>
      </c>
      <c r="B112" s="342" t="s">
        <v>413</v>
      </c>
      <c r="C112" s="345">
        <v>5269778</v>
      </c>
      <c r="D112" s="328" t="s">
        <v>12</v>
      </c>
      <c r="E112" s="307" t="s">
        <v>339</v>
      </c>
      <c r="F112" s="345">
        <v>2000</v>
      </c>
      <c r="G112" s="341">
        <v>16104</v>
      </c>
      <c r="H112" s="329">
        <v>16101</v>
      </c>
      <c r="I112" s="329">
        <f>G112-H112</f>
        <v>3</v>
      </c>
      <c r="J112" s="329">
        <f>$F112*I112</f>
        <v>6000</v>
      </c>
      <c r="K112" s="329">
        <f>J112/1000000</f>
        <v>0.006</v>
      </c>
      <c r="L112" s="341">
        <v>986172</v>
      </c>
      <c r="M112" s="329">
        <v>986179</v>
      </c>
      <c r="N112" s="329">
        <f>L112-M112</f>
        <v>-7</v>
      </c>
      <c r="O112" s="329">
        <f>$F112*N112</f>
        <v>-14000</v>
      </c>
      <c r="P112" s="329">
        <f>O112/1000000</f>
        <v>-0.014</v>
      </c>
      <c r="Q112" s="468" t="s">
        <v>485</v>
      </c>
    </row>
    <row r="113" spans="1:17" s="661" customFormat="1" ht="15.75" customHeight="1">
      <c r="A113" s="341"/>
      <c r="B113" s="342"/>
      <c r="C113" s="345"/>
      <c r="D113" s="328"/>
      <c r="E113" s="307"/>
      <c r="F113" s="345">
        <v>2000</v>
      </c>
      <c r="G113" s="341"/>
      <c r="H113" s="329"/>
      <c r="I113" s="329"/>
      <c r="J113" s="329"/>
      <c r="K113" s="329"/>
      <c r="L113" s="341">
        <v>991477</v>
      </c>
      <c r="M113" s="329">
        <v>991477</v>
      </c>
      <c r="N113" s="329">
        <f>L113-M113</f>
        <v>0</v>
      </c>
      <c r="O113" s="329">
        <f>$F113*N113</f>
        <v>0</v>
      </c>
      <c r="P113" s="329">
        <f>O113/1000000</f>
        <v>0</v>
      </c>
      <c r="Q113" s="468"/>
    </row>
    <row r="114" spans="1:17" s="661" customFormat="1" ht="15.75" customHeight="1">
      <c r="A114" s="341"/>
      <c r="B114" s="342"/>
      <c r="C114" s="345">
        <v>4864824</v>
      </c>
      <c r="D114" s="328" t="s">
        <v>12</v>
      </c>
      <c r="E114" s="307" t="s">
        <v>339</v>
      </c>
      <c r="F114" s="345">
        <v>160</v>
      </c>
      <c r="G114" s="341">
        <v>999876</v>
      </c>
      <c r="H114" s="329">
        <v>1000000</v>
      </c>
      <c r="I114" s="329">
        <f>G114-H114</f>
        <v>-124</v>
      </c>
      <c r="J114" s="329">
        <f>$F114*I114</f>
        <v>-19840</v>
      </c>
      <c r="K114" s="329">
        <f>J114/1000000</f>
        <v>-0.01984</v>
      </c>
      <c r="L114" s="341">
        <v>999485</v>
      </c>
      <c r="M114" s="329">
        <v>1000000</v>
      </c>
      <c r="N114" s="329">
        <f>L114-M114</f>
        <v>-515</v>
      </c>
      <c r="O114" s="329">
        <f>$F114*N114</f>
        <v>-82400</v>
      </c>
      <c r="P114" s="329">
        <f>O114/1000000</f>
        <v>-0.0824</v>
      </c>
      <c r="Q114" s="468" t="s">
        <v>473</v>
      </c>
    </row>
    <row r="115" spans="1:17" s="661" customFormat="1" ht="15.75" customHeight="1">
      <c r="A115" s="341">
        <v>77</v>
      </c>
      <c r="B115" s="342" t="s">
        <v>414</v>
      </c>
      <c r="C115" s="345">
        <v>5295121</v>
      </c>
      <c r="D115" s="328" t="s">
        <v>12</v>
      </c>
      <c r="E115" s="307" t="s">
        <v>339</v>
      </c>
      <c r="F115" s="345">
        <v>100</v>
      </c>
      <c r="G115" s="341">
        <v>48238</v>
      </c>
      <c r="H115" s="329">
        <v>47405</v>
      </c>
      <c r="I115" s="329">
        <f>G115-H115</f>
        <v>833</v>
      </c>
      <c r="J115" s="329">
        <f>$F115*I115</f>
        <v>83300</v>
      </c>
      <c r="K115" s="329">
        <f>J115/1000000</f>
        <v>0.0833</v>
      </c>
      <c r="L115" s="341">
        <v>45551</v>
      </c>
      <c r="M115" s="329">
        <v>45438</v>
      </c>
      <c r="N115" s="329">
        <f>L115-M115</f>
        <v>113</v>
      </c>
      <c r="O115" s="329">
        <f>$F115*N115</f>
        <v>11300</v>
      </c>
      <c r="P115" s="329">
        <f>O115/1000000</f>
        <v>0.0113</v>
      </c>
      <c r="Q115" s="468"/>
    </row>
    <row r="116" spans="1:17" s="661" customFormat="1" ht="15.75" customHeight="1">
      <c r="A116" s="341">
        <v>78</v>
      </c>
      <c r="B116" s="342" t="s">
        <v>436</v>
      </c>
      <c r="C116" s="345">
        <v>4864879</v>
      </c>
      <c r="D116" s="328" t="s">
        <v>12</v>
      </c>
      <c r="E116" s="307" t="s">
        <v>339</v>
      </c>
      <c r="F116" s="345">
        <v>1000</v>
      </c>
      <c r="G116" s="341">
        <v>999934</v>
      </c>
      <c r="H116" s="329">
        <v>999952</v>
      </c>
      <c r="I116" s="329">
        <f>G116-H116</f>
        <v>-18</v>
      </c>
      <c r="J116" s="329">
        <f>$F116*I116</f>
        <v>-18000</v>
      </c>
      <c r="K116" s="329">
        <f>J116/1000000</f>
        <v>-0.018</v>
      </c>
      <c r="L116" s="341">
        <v>134</v>
      </c>
      <c r="M116" s="329">
        <v>2</v>
      </c>
      <c r="N116" s="329">
        <f>L116-M116</f>
        <v>132</v>
      </c>
      <c r="O116" s="329">
        <f>$F116*N116</f>
        <v>132000</v>
      </c>
      <c r="P116" s="329">
        <f>O116/1000000</f>
        <v>0.132</v>
      </c>
      <c r="Q116" s="769"/>
    </row>
    <row r="117" spans="1:17" s="345" customFormat="1" ht="15.75" customHeight="1">
      <c r="A117" s="329">
        <v>79</v>
      </c>
      <c r="B117" s="342" t="s">
        <v>437</v>
      </c>
      <c r="C117" s="770">
        <v>4864847</v>
      </c>
      <c r="D117" s="770" t="s">
        <v>12</v>
      </c>
      <c r="E117" s="307" t="s">
        <v>339</v>
      </c>
      <c r="F117" s="329">
        <v>1000</v>
      </c>
      <c r="G117" s="341">
        <v>2325</v>
      </c>
      <c r="H117" s="345">
        <v>2309</v>
      </c>
      <c r="I117" s="345">
        <f t="shared" si="17"/>
        <v>16</v>
      </c>
      <c r="J117" s="345">
        <f t="shared" si="18"/>
        <v>16000</v>
      </c>
      <c r="K117" s="329">
        <f t="shared" si="19"/>
        <v>0.016</v>
      </c>
      <c r="L117" s="341">
        <v>6181</v>
      </c>
      <c r="M117" s="345">
        <v>6006</v>
      </c>
      <c r="N117" s="345">
        <f t="shared" si="20"/>
        <v>175</v>
      </c>
      <c r="O117" s="345">
        <f t="shared" si="21"/>
        <v>175000</v>
      </c>
      <c r="P117" s="329">
        <f t="shared" si="22"/>
        <v>0.175</v>
      </c>
      <c r="Q117" s="329"/>
    </row>
    <row r="118" spans="1:17" s="661" customFormat="1" ht="15.75" customHeight="1">
      <c r="A118" s="341"/>
      <c r="B118" s="768" t="s">
        <v>446</v>
      </c>
      <c r="C118" s="345"/>
      <c r="D118" s="328"/>
      <c r="E118" s="307"/>
      <c r="F118" s="328"/>
      <c r="G118" s="341"/>
      <c r="H118" s="329"/>
      <c r="I118" s="329"/>
      <c r="J118" s="329"/>
      <c r="K118" s="329"/>
      <c r="L118" s="341"/>
      <c r="M118" s="329"/>
      <c r="N118" s="329"/>
      <c r="O118" s="329"/>
      <c r="P118" s="329"/>
      <c r="Q118" s="468"/>
    </row>
    <row r="119" spans="1:17" s="661" customFormat="1" ht="13.5" customHeight="1">
      <c r="A119" s="341">
        <v>80</v>
      </c>
      <c r="B119" s="771" t="s">
        <v>447</v>
      </c>
      <c r="C119" s="345">
        <v>4865158</v>
      </c>
      <c r="D119" s="328" t="s">
        <v>12</v>
      </c>
      <c r="E119" s="307" t="s">
        <v>339</v>
      </c>
      <c r="F119" s="328">
        <v>200</v>
      </c>
      <c r="G119" s="341">
        <v>999621</v>
      </c>
      <c r="H119" s="329">
        <v>999653</v>
      </c>
      <c r="I119" s="329">
        <f>G119-H119</f>
        <v>-32</v>
      </c>
      <c r="J119" s="329">
        <f>$F119*I119</f>
        <v>-6400</v>
      </c>
      <c r="K119" s="329">
        <f>J119/1000000</f>
        <v>-0.0064</v>
      </c>
      <c r="L119" s="341">
        <v>2067</v>
      </c>
      <c r="M119" s="329">
        <v>1239</v>
      </c>
      <c r="N119" s="329">
        <f>L119-M119</f>
        <v>828</v>
      </c>
      <c r="O119" s="329">
        <f>$F119*N119</f>
        <v>165600</v>
      </c>
      <c r="P119" s="329">
        <f>O119/1000000</f>
        <v>0.1656</v>
      </c>
      <c r="Q119" s="468"/>
    </row>
    <row r="120" spans="1:17" s="661" customFormat="1" ht="13.5" customHeight="1">
      <c r="A120" s="341">
        <v>81</v>
      </c>
      <c r="B120" s="771" t="s">
        <v>448</v>
      </c>
      <c r="C120" s="345">
        <v>4864816</v>
      </c>
      <c r="D120" s="328" t="s">
        <v>12</v>
      </c>
      <c r="E120" s="307" t="s">
        <v>339</v>
      </c>
      <c r="F120" s="328">
        <v>187.5</v>
      </c>
      <c r="G120" s="341">
        <v>999011</v>
      </c>
      <c r="H120" s="329">
        <v>999132</v>
      </c>
      <c r="I120" s="329">
        <f>G120-H120</f>
        <v>-121</v>
      </c>
      <c r="J120" s="329">
        <f>$F120*I120</f>
        <v>-22687.5</v>
      </c>
      <c r="K120" s="329">
        <f>J120/1000000</f>
        <v>-0.0226875</v>
      </c>
      <c r="L120" s="341">
        <v>999964</v>
      </c>
      <c r="M120" s="329">
        <v>999840</v>
      </c>
      <c r="N120" s="329">
        <f>L120-M120</f>
        <v>124</v>
      </c>
      <c r="O120" s="329">
        <f>$F120*N120</f>
        <v>23250</v>
      </c>
      <c r="P120" s="329">
        <f>O120/1000000</f>
        <v>0.02325</v>
      </c>
      <c r="Q120" s="468"/>
    </row>
    <row r="121" spans="1:17" s="661" customFormat="1" ht="13.5" customHeight="1">
      <c r="A121" s="341">
        <v>82</v>
      </c>
      <c r="B121" s="771" t="s">
        <v>449</v>
      </c>
      <c r="C121" s="345">
        <v>4864808</v>
      </c>
      <c r="D121" s="328" t="s">
        <v>12</v>
      </c>
      <c r="E121" s="307" t="s">
        <v>339</v>
      </c>
      <c r="F121" s="328">
        <v>187.5</v>
      </c>
      <c r="G121" s="341">
        <v>999014</v>
      </c>
      <c r="H121" s="329">
        <v>999040</v>
      </c>
      <c r="I121" s="329">
        <f>G121-H121</f>
        <v>-26</v>
      </c>
      <c r="J121" s="329">
        <f>$F121*I121</f>
        <v>-4875</v>
      </c>
      <c r="K121" s="329">
        <f>J121/1000000</f>
        <v>-0.004875</v>
      </c>
      <c r="L121" s="341">
        <v>1156</v>
      </c>
      <c r="M121" s="329">
        <v>567</v>
      </c>
      <c r="N121" s="329">
        <f>L121-M121</f>
        <v>589</v>
      </c>
      <c r="O121" s="329">
        <f>$F121*N121</f>
        <v>110437.5</v>
      </c>
      <c r="P121" s="329">
        <f>O121/1000000</f>
        <v>0.1104375</v>
      </c>
      <c r="Q121" s="468"/>
    </row>
    <row r="122" spans="1:17" s="661" customFormat="1" ht="13.5" customHeight="1">
      <c r="A122" s="341">
        <v>83</v>
      </c>
      <c r="B122" s="771" t="s">
        <v>450</v>
      </c>
      <c r="C122" s="345">
        <v>4865005</v>
      </c>
      <c r="D122" s="328" t="s">
        <v>12</v>
      </c>
      <c r="E122" s="307" t="s">
        <v>339</v>
      </c>
      <c r="F122" s="328">
        <v>250</v>
      </c>
      <c r="G122" s="341">
        <v>999993</v>
      </c>
      <c r="H122" s="329">
        <v>999788</v>
      </c>
      <c r="I122" s="329">
        <f>G122-H122</f>
        <v>205</v>
      </c>
      <c r="J122" s="329">
        <f>$F122*I122</f>
        <v>51250</v>
      </c>
      <c r="K122" s="329">
        <f>J122/1000000</f>
        <v>0.05125</v>
      </c>
      <c r="L122" s="341">
        <v>1331</v>
      </c>
      <c r="M122" s="329">
        <v>490</v>
      </c>
      <c r="N122" s="329">
        <f>L122-M122</f>
        <v>841</v>
      </c>
      <c r="O122" s="329">
        <f>$F122*N122</f>
        <v>210250</v>
      </c>
      <c r="P122" s="329">
        <f>O122/1000000</f>
        <v>0.21025</v>
      </c>
      <c r="Q122" s="468"/>
    </row>
    <row r="123" spans="1:17" s="756" customFormat="1" ht="15.75" customHeight="1" thickBot="1">
      <c r="A123" s="699">
        <v>84</v>
      </c>
      <c r="B123" s="688" t="s">
        <v>451</v>
      </c>
      <c r="C123" s="346">
        <v>4864822</v>
      </c>
      <c r="D123" s="772" t="s">
        <v>12</v>
      </c>
      <c r="E123" s="756" t="s">
        <v>339</v>
      </c>
      <c r="F123" s="346">
        <v>100</v>
      </c>
      <c r="G123" s="699">
        <v>999857</v>
      </c>
      <c r="H123" s="755">
        <v>999896</v>
      </c>
      <c r="I123" s="755">
        <f>G123-H123</f>
        <v>-39</v>
      </c>
      <c r="J123" s="755">
        <f>$F123*I123</f>
        <v>-3900</v>
      </c>
      <c r="K123" s="755">
        <f>J123/1000000</f>
        <v>-0.0039</v>
      </c>
      <c r="L123" s="699">
        <v>1730</v>
      </c>
      <c r="M123" s="755">
        <v>112</v>
      </c>
      <c r="N123" s="755">
        <f>L123-M123</f>
        <v>1618</v>
      </c>
      <c r="O123" s="755">
        <f>$F123*N123</f>
        <v>161800</v>
      </c>
      <c r="P123" s="755">
        <f>O123/1000000</f>
        <v>0.1618</v>
      </c>
      <c r="Q123" s="699"/>
    </row>
    <row r="124" spans="1:16" s="661" customFormat="1" ht="21" customHeight="1" thickTop="1">
      <c r="A124" s="773" t="s">
        <v>305</v>
      </c>
      <c r="C124" s="773"/>
      <c r="K124" s="774">
        <f>SUM(K8:K123)</f>
        <v>-3.2841650000000007</v>
      </c>
      <c r="L124" s="774"/>
      <c r="M124" s="774"/>
      <c r="N124" s="774"/>
      <c r="O124" s="774"/>
      <c r="P124" s="774">
        <f>SUM(P8:P123)</f>
        <v>3.355919389999998</v>
      </c>
    </row>
    <row r="125" spans="3:16" ht="9.75" customHeight="1" hidden="1">
      <c r="C125" s="86"/>
      <c r="D125" s="86"/>
      <c r="E125" s="86"/>
      <c r="F125" s="585"/>
      <c r="L125" s="538"/>
      <c r="M125" s="538"/>
      <c r="N125" s="538"/>
      <c r="O125" s="538"/>
      <c r="P125" s="538"/>
    </row>
    <row r="126" spans="1:17" ht="24" thickBot="1">
      <c r="A126" s="378" t="s">
        <v>188</v>
      </c>
      <c r="C126" s="86"/>
      <c r="D126" s="86"/>
      <c r="E126" s="86"/>
      <c r="F126" s="585"/>
      <c r="G126" s="479"/>
      <c r="H126" s="479"/>
      <c r="I126" s="43" t="s">
        <v>387</v>
      </c>
      <c r="J126" s="479"/>
      <c r="K126" s="479"/>
      <c r="L126" s="480"/>
      <c r="M126" s="480"/>
      <c r="N126" s="43" t="s">
        <v>388</v>
      </c>
      <c r="O126" s="480"/>
      <c r="P126" s="480"/>
      <c r="Q126" s="583" t="str">
        <f>NDPL!$Q$1</f>
        <v>MAY-2018</v>
      </c>
    </row>
    <row r="127" spans="1:17" ht="39.75" thickBot="1" thickTop="1">
      <c r="A127" s="501" t="s">
        <v>8</v>
      </c>
      <c r="B127" s="502" t="s">
        <v>9</v>
      </c>
      <c r="C127" s="503" t="s">
        <v>1</v>
      </c>
      <c r="D127" s="503" t="s">
        <v>2</v>
      </c>
      <c r="E127" s="503" t="s">
        <v>3</v>
      </c>
      <c r="F127" s="587" t="s">
        <v>10</v>
      </c>
      <c r="G127" s="501" t="str">
        <f>NDPL!G5</f>
        <v>FINAL READING 31/05/2018</v>
      </c>
      <c r="H127" s="503" t="str">
        <f>NDPL!H5</f>
        <v>INTIAL READING 01/05/2018</v>
      </c>
      <c r="I127" s="503" t="s">
        <v>4</v>
      </c>
      <c r="J127" s="503" t="s">
        <v>5</v>
      </c>
      <c r="K127" s="503" t="s">
        <v>6</v>
      </c>
      <c r="L127" s="501" t="str">
        <f>NDPL!G5</f>
        <v>FINAL READING 31/05/2018</v>
      </c>
      <c r="M127" s="503" t="str">
        <f>NDPL!H5</f>
        <v>INTIAL READING 01/05/2018</v>
      </c>
      <c r="N127" s="503" t="s">
        <v>4</v>
      </c>
      <c r="O127" s="503" t="s">
        <v>5</v>
      </c>
      <c r="P127" s="503" t="s">
        <v>6</v>
      </c>
      <c r="Q127" s="530" t="s">
        <v>302</v>
      </c>
    </row>
    <row r="128" spans="3:16" ht="18" thickBot="1" thickTop="1">
      <c r="C128" s="86"/>
      <c r="D128" s="86"/>
      <c r="E128" s="86"/>
      <c r="F128" s="585"/>
      <c r="L128" s="538"/>
      <c r="M128" s="538"/>
      <c r="N128" s="538"/>
      <c r="O128" s="538"/>
      <c r="P128" s="538"/>
    </row>
    <row r="129" spans="1:17" ht="18" customHeight="1" thickTop="1">
      <c r="A129" s="333"/>
      <c r="B129" s="334" t="s">
        <v>173</v>
      </c>
      <c r="C129" s="305"/>
      <c r="D129" s="87"/>
      <c r="E129" s="87"/>
      <c r="F129" s="301"/>
      <c r="G129" s="49"/>
      <c r="H129" s="452"/>
      <c r="I129" s="452"/>
      <c r="J129" s="452"/>
      <c r="K129" s="588"/>
      <c r="L129" s="540"/>
      <c r="M129" s="541"/>
      <c r="N129" s="541"/>
      <c r="O129" s="541"/>
      <c r="P129" s="542"/>
      <c r="Q129" s="537"/>
    </row>
    <row r="130" spans="1:17" ht="18">
      <c r="A130" s="304">
        <v>1</v>
      </c>
      <c r="B130" s="335" t="s">
        <v>174</v>
      </c>
      <c r="C130" s="154">
        <v>5295191</v>
      </c>
      <c r="D130" s="158" t="s">
        <v>12</v>
      </c>
      <c r="E130" s="155" t="s">
        <v>13</v>
      </c>
      <c r="F130" s="159">
        <v>-300</v>
      </c>
      <c r="G130" s="321">
        <v>46278</v>
      </c>
      <c r="H130" s="322">
        <v>45756</v>
      </c>
      <c r="I130" s="405">
        <f>G130-H130</f>
        <v>522</v>
      </c>
      <c r="J130" s="405">
        <f>$F130*I130</f>
        <v>-156600</v>
      </c>
      <c r="K130" s="405">
        <f>J130/1000000</f>
        <v>-0.1566</v>
      </c>
      <c r="L130" s="321">
        <v>487</v>
      </c>
      <c r="M130" s="322">
        <v>438</v>
      </c>
      <c r="N130" s="405">
        <f>L130-M130</f>
        <v>49</v>
      </c>
      <c r="O130" s="405">
        <f>$F130*N130</f>
        <v>-14700</v>
      </c>
      <c r="P130" s="405">
        <f>O130/1000000</f>
        <v>-0.0147</v>
      </c>
      <c r="Q130" s="474" t="s">
        <v>488</v>
      </c>
    </row>
    <row r="131" spans="1:17" ht="18">
      <c r="A131" s="304"/>
      <c r="B131" s="335"/>
      <c r="C131" s="315">
        <v>4865151</v>
      </c>
      <c r="D131" s="118" t="s">
        <v>12</v>
      </c>
      <c r="E131" s="90" t="s">
        <v>339</v>
      </c>
      <c r="F131" s="302">
        <v>-100</v>
      </c>
      <c r="G131" s="321">
        <v>0</v>
      </c>
      <c r="H131" s="322">
        <v>0</v>
      </c>
      <c r="I131" s="266">
        <f>G131-H131</f>
        <v>0</v>
      </c>
      <c r="J131" s="266">
        <f>$F131*I131</f>
        <v>0</v>
      </c>
      <c r="K131" s="266">
        <f>J131/1000000</f>
        <v>0</v>
      </c>
      <c r="L131" s="321">
        <v>25</v>
      </c>
      <c r="M131" s="322">
        <v>0</v>
      </c>
      <c r="N131" s="266">
        <f>L131-M131</f>
        <v>25</v>
      </c>
      <c r="O131" s="266">
        <f>$F131*N131</f>
        <v>-2500</v>
      </c>
      <c r="P131" s="266">
        <f>O131/1000000</f>
        <v>-0.0025</v>
      </c>
      <c r="Q131" s="461" t="s">
        <v>478</v>
      </c>
    </row>
    <row r="132" spans="1:17" ht="18" customHeight="1">
      <c r="A132" s="304"/>
      <c r="B132" s="336" t="s">
        <v>40</v>
      </c>
      <c r="C132" s="315"/>
      <c r="D132" s="118"/>
      <c r="E132" s="118"/>
      <c r="F132" s="302"/>
      <c r="G132" s="402"/>
      <c r="H132" s="405"/>
      <c r="I132" s="266"/>
      <c r="J132" s="266"/>
      <c r="K132" s="266"/>
      <c r="L132" s="254"/>
      <c r="M132" s="266"/>
      <c r="N132" s="266"/>
      <c r="O132" s="266"/>
      <c r="P132" s="266"/>
      <c r="Q132" s="456"/>
    </row>
    <row r="133" spans="1:17" ht="18" customHeight="1">
      <c r="A133" s="304"/>
      <c r="B133" s="336" t="s">
        <v>116</v>
      </c>
      <c r="C133" s="315"/>
      <c r="D133" s="118"/>
      <c r="E133" s="118"/>
      <c r="F133" s="302"/>
      <c r="G133" s="402"/>
      <c r="H133" s="405"/>
      <c r="I133" s="266"/>
      <c r="J133" s="266"/>
      <c r="K133" s="266"/>
      <c r="L133" s="254"/>
      <c r="M133" s="266"/>
      <c r="N133" s="266"/>
      <c r="O133" s="266"/>
      <c r="P133" s="266"/>
      <c r="Q133" s="456"/>
    </row>
    <row r="134" spans="1:17" ht="18" customHeight="1">
      <c r="A134" s="304">
        <v>2</v>
      </c>
      <c r="B134" s="335" t="s">
        <v>117</v>
      </c>
      <c r="C134" s="315">
        <v>5295199</v>
      </c>
      <c r="D134" s="118" t="s">
        <v>12</v>
      </c>
      <c r="E134" s="90" t="s">
        <v>339</v>
      </c>
      <c r="F134" s="302">
        <v>-1000</v>
      </c>
      <c r="G134" s="321">
        <v>998183</v>
      </c>
      <c r="H134" s="322">
        <v>998183</v>
      </c>
      <c r="I134" s="266">
        <f>G134-H134</f>
        <v>0</v>
      </c>
      <c r="J134" s="266">
        <f>$F134*I134</f>
        <v>0</v>
      </c>
      <c r="K134" s="266">
        <f>J134/1000000</f>
        <v>0</v>
      </c>
      <c r="L134" s="321">
        <v>1144</v>
      </c>
      <c r="M134" s="322">
        <v>1144</v>
      </c>
      <c r="N134" s="266">
        <f>L134-M134</f>
        <v>0</v>
      </c>
      <c r="O134" s="266">
        <f>$F134*N134</f>
        <v>0</v>
      </c>
      <c r="P134" s="266">
        <f>O134/1000000</f>
        <v>0</v>
      </c>
      <c r="Q134" s="456"/>
    </row>
    <row r="135" spans="1:17" ht="18" customHeight="1">
      <c r="A135" s="304">
        <v>3</v>
      </c>
      <c r="B135" s="303" t="s">
        <v>118</v>
      </c>
      <c r="C135" s="345">
        <v>4864809</v>
      </c>
      <c r="D135" s="41" t="s">
        <v>12</v>
      </c>
      <c r="E135" s="38" t="s">
        <v>339</v>
      </c>
      <c r="F135" s="345">
        <v>-200</v>
      </c>
      <c r="G135" s="321">
        <v>997009</v>
      </c>
      <c r="H135" s="322">
        <v>996941</v>
      </c>
      <c r="I135" s="263">
        <f>G135-H135</f>
        <v>68</v>
      </c>
      <c r="J135" s="263">
        <f>$F135*I135</f>
        <v>-13600</v>
      </c>
      <c r="K135" s="263">
        <f>J135/1000000</f>
        <v>-0.0136</v>
      </c>
      <c r="L135" s="321">
        <v>90</v>
      </c>
      <c r="M135" s="322">
        <v>0</v>
      </c>
      <c r="N135" s="263">
        <f>L135-M135</f>
        <v>90</v>
      </c>
      <c r="O135" s="263">
        <f>$F135*N135</f>
        <v>-18000</v>
      </c>
      <c r="P135" s="263">
        <f>O135/1000000</f>
        <v>-0.018</v>
      </c>
      <c r="Q135" s="262" t="s">
        <v>485</v>
      </c>
    </row>
    <row r="136" spans="1:17" ht="15" customHeight="1">
      <c r="A136" s="304"/>
      <c r="B136" s="303"/>
      <c r="C136" s="315">
        <v>4864828</v>
      </c>
      <c r="D136" s="78" t="s">
        <v>12</v>
      </c>
      <c r="E136" s="90" t="s">
        <v>339</v>
      </c>
      <c r="F136" s="302">
        <v>-133.33</v>
      </c>
      <c r="G136" s="321">
        <v>33</v>
      </c>
      <c r="H136" s="322">
        <v>0</v>
      </c>
      <c r="I136" s="266">
        <f>G136-H136</f>
        <v>33</v>
      </c>
      <c r="J136" s="266">
        <f>$F136*I136</f>
        <v>-4399.89</v>
      </c>
      <c r="K136" s="266">
        <f>J136/1000000</f>
        <v>-0.00439989</v>
      </c>
      <c r="L136" s="321">
        <v>1935</v>
      </c>
      <c r="M136" s="322">
        <v>0</v>
      </c>
      <c r="N136" s="266">
        <f>L136-M136</f>
        <v>1935</v>
      </c>
      <c r="O136" s="266">
        <f>$F136*N136</f>
        <v>-257993.55000000002</v>
      </c>
      <c r="P136" s="266">
        <f>O136/1000000</f>
        <v>-0.25799355</v>
      </c>
      <c r="Q136" s="456" t="s">
        <v>475</v>
      </c>
    </row>
    <row r="137" spans="1:17" ht="14.25" customHeight="1">
      <c r="A137" s="304">
        <v>4</v>
      </c>
      <c r="B137" s="335" t="s">
        <v>175</v>
      </c>
      <c r="C137" s="315">
        <v>4864804</v>
      </c>
      <c r="D137" s="118" t="s">
        <v>12</v>
      </c>
      <c r="E137" s="90" t="s">
        <v>339</v>
      </c>
      <c r="F137" s="302">
        <v>-200</v>
      </c>
      <c r="G137" s="321">
        <v>997572</v>
      </c>
      <c r="H137" s="322">
        <v>997446</v>
      </c>
      <c r="I137" s="266">
        <f>G137-H137</f>
        <v>126</v>
      </c>
      <c r="J137" s="266">
        <f>$F137*I137</f>
        <v>-25200</v>
      </c>
      <c r="K137" s="266">
        <f>J137/1000000</f>
        <v>-0.0252</v>
      </c>
      <c r="L137" s="321">
        <v>999423</v>
      </c>
      <c r="M137" s="322">
        <v>999125</v>
      </c>
      <c r="N137" s="266">
        <f>L137-M137</f>
        <v>298</v>
      </c>
      <c r="O137" s="266">
        <f>$F137*N137</f>
        <v>-59600</v>
      </c>
      <c r="P137" s="266">
        <f>O137/1000000</f>
        <v>-0.0596</v>
      </c>
      <c r="Q137" s="456"/>
    </row>
    <row r="138" spans="1:17" ht="14.25" customHeight="1">
      <c r="A138" s="304">
        <v>5</v>
      </c>
      <c r="B138" s="335" t="s">
        <v>176</v>
      </c>
      <c r="C138" s="315">
        <v>4864845</v>
      </c>
      <c r="D138" s="118" t="s">
        <v>12</v>
      </c>
      <c r="E138" s="90" t="s">
        <v>339</v>
      </c>
      <c r="F138" s="302">
        <v>-1000</v>
      </c>
      <c r="G138" s="321">
        <v>1022</v>
      </c>
      <c r="H138" s="322">
        <v>1068</v>
      </c>
      <c r="I138" s="266">
        <f>G138-H138</f>
        <v>-46</v>
      </c>
      <c r="J138" s="266">
        <f>$F138*I138</f>
        <v>46000</v>
      </c>
      <c r="K138" s="266">
        <f>J138/1000000</f>
        <v>0.046</v>
      </c>
      <c r="L138" s="321">
        <v>999839</v>
      </c>
      <c r="M138" s="322">
        <v>1000011</v>
      </c>
      <c r="N138" s="266">
        <f>L138-M138</f>
        <v>-172</v>
      </c>
      <c r="O138" s="266">
        <f>$F138*N138</f>
        <v>172000</v>
      </c>
      <c r="P138" s="266">
        <f>O138/1000000</f>
        <v>0.172</v>
      </c>
      <c r="Q138" s="456"/>
    </row>
    <row r="139" spans="1:17" ht="14.25" customHeight="1">
      <c r="A139" s="304"/>
      <c r="B139" s="337" t="s">
        <v>177</v>
      </c>
      <c r="C139" s="315"/>
      <c r="D139" s="78"/>
      <c r="E139" s="78"/>
      <c r="F139" s="302"/>
      <c r="G139" s="402"/>
      <c r="H139" s="405"/>
      <c r="I139" s="266"/>
      <c r="J139" s="266"/>
      <c r="K139" s="266"/>
      <c r="L139" s="254"/>
      <c r="M139" s="266"/>
      <c r="N139" s="266"/>
      <c r="O139" s="266"/>
      <c r="P139" s="266"/>
      <c r="Q139" s="456"/>
    </row>
    <row r="140" spans="1:17" ht="14.25" customHeight="1">
      <c r="A140" s="304"/>
      <c r="B140" s="337" t="s">
        <v>107</v>
      </c>
      <c r="C140" s="315"/>
      <c r="D140" s="78"/>
      <c r="E140" s="78"/>
      <c r="F140" s="302"/>
      <c r="G140" s="402"/>
      <c r="H140" s="405"/>
      <c r="I140" s="266"/>
      <c r="J140" s="266"/>
      <c r="K140" s="266"/>
      <c r="L140" s="254"/>
      <c r="M140" s="266"/>
      <c r="N140" s="266"/>
      <c r="O140" s="266"/>
      <c r="P140" s="266"/>
      <c r="Q140" s="456"/>
    </row>
    <row r="141" spans="1:17" s="487" customFormat="1" ht="14.25" customHeight="1">
      <c r="A141" s="469">
        <v>6</v>
      </c>
      <c r="B141" s="470" t="s">
        <v>390</v>
      </c>
      <c r="C141" s="471">
        <v>4864955</v>
      </c>
      <c r="D141" s="155" t="s">
        <v>12</v>
      </c>
      <c r="E141" s="156" t="s">
        <v>339</v>
      </c>
      <c r="F141" s="472">
        <v>-1000</v>
      </c>
      <c r="G141" s="321">
        <v>999056</v>
      </c>
      <c r="H141" s="433">
        <v>998929</v>
      </c>
      <c r="I141" s="439">
        <f>G141-H141</f>
        <v>127</v>
      </c>
      <c r="J141" s="439">
        <f>$F141*I141</f>
        <v>-127000</v>
      </c>
      <c r="K141" s="439">
        <f>J141/1000000</f>
        <v>-0.127</v>
      </c>
      <c r="L141" s="321">
        <v>805</v>
      </c>
      <c r="M141" s="433">
        <v>743</v>
      </c>
      <c r="N141" s="439">
        <f>L141-M141</f>
        <v>62</v>
      </c>
      <c r="O141" s="439">
        <f>$F141*N141</f>
        <v>-62000</v>
      </c>
      <c r="P141" s="439">
        <f>O141/1000000</f>
        <v>-0.062</v>
      </c>
      <c r="Q141" s="695"/>
    </row>
    <row r="142" spans="1:17" ht="14.25" customHeight="1">
      <c r="A142" s="304">
        <v>7</v>
      </c>
      <c r="B142" s="335" t="s">
        <v>178</v>
      </c>
      <c r="C142" s="315">
        <v>4864820</v>
      </c>
      <c r="D142" s="118" t="s">
        <v>12</v>
      </c>
      <c r="E142" s="90" t="s">
        <v>339</v>
      </c>
      <c r="F142" s="302">
        <v>-160</v>
      </c>
      <c r="G142" s="321">
        <v>5605</v>
      </c>
      <c r="H142" s="322">
        <v>5557</v>
      </c>
      <c r="I142" s="266">
        <f>G142-H142</f>
        <v>48</v>
      </c>
      <c r="J142" s="266">
        <f>$F142*I142</f>
        <v>-7680</v>
      </c>
      <c r="K142" s="266">
        <f>J142/1000000</f>
        <v>-0.00768</v>
      </c>
      <c r="L142" s="321">
        <v>4621</v>
      </c>
      <c r="M142" s="322">
        <v>3771</v>
      </c>
      <c r="N142" s="266">
        <f>L142-M142</f>
        <v>850</v>
      </c>
      <c r="O142" s="266">
        <f>$F142*N142</f>
        <v>-136000</v>
      </c>
      <c r="P142" s="266">
        <f>O142/1000000</f>
        <v>-0.136</v>
      </c>
      <c r="Q142" s="696"/>
    </row>
    <row r="143" spans="1:17" ht="14.25" customHeight="1">
      <c r="A143" s="304">
        <v>8</v>
      </c>
      <c r="B143" s="335" t="s">
        <v>179</v>
      </c>
      <c r="C143" s="154">
        <v>4864811</v>
      </c>
      <c r="D143" s="158" t="s">
        <v>12</v>
      </c>
      <c r="E143" s="245" t="s">
        <v>339</v>
      </c>
      <c r="F143" s="159">
        <v>200</v>
      </c>
      <c r="G143" s="432">
        <v>437</v>
      </c>
      <c r="H143" s="322">
        <v>0</v>
      </c>
      <c r="I143" s="408">
        <f>G143-H143</f>
        <v>437</v>
      </c>
      <c r="J143" s="408">
        <f>$F143*I143</f>
        <v>87400</v>
      </c>
      <c r="K143" s="408">
        <f>J143/1000000</f>
        <v>0.0874</v>
      </c>
      <c r="L143" s="432">
        <v>999540</v>
      </c>
      <c r="M143" s="322">
        <v>1000000</v>
      </c>
      <c r="N143" s="405">
        <f>L143-M143</f>
        <v>-460</v>
      </c>
      <c r="O143" s="405">
        <f>$F143*N143</f>
        <v>-92000</v>
      </c>
      <c r="P143" s="405">
        <f>O143/1000000</f>
        <v>-0.092</v>
      </c>
      <c r="Q143" s="456"/>
    </row>
    <row r="144" spans="1:17" ht="14.25" customHeight="1">
      <c r="A144" s="304">
        <v>9</v>
      </c>
      <c r="B144" s="335" t="s">
        <v>399</v>
      </c>
      <c r="C144" s="315">
        <v>4864961</v>
      </c>
      <c r="D144" s="118" t="s">
        <v>12</v>
      </c>
      <c r="E144" s="90" t="s">
        <v>339</v>
      </c>
      <c r="F144" s="302">
        <v>-1000</v>
      </c>
      <c r="G144" s="321">
        <v>994203</v>
      </c>
      <c r="H144" s="322">
        <v>994296</v>
      </c>
      <c r="I144" s="266">
        <f>G144-H144</f>
        <v>-93</v>
      </c>
      <c r="J144" s="266">
        <f>$F144*I144</f>
        <v>93000</v>
      </c>
      <c r="K144" s="266">
        <f>J144/1000000</f>
        <v>0.093</v>
      </c>
      <c r="L144" s="321">
        <v>999844</v>
      </c>
      <c r="M144" s="322">
        <v>999819</v>
      </c>
      <c r="N144" s="266">
        <f>L144-M144</f>
        <v>25</v>
      </c>
      <c r="O144" s="266">
        <f>$F144*N144</f>
        <v>-25000</v>
      </c>
      <c r="P144" s="266">
        <f>O144/1000000</f>
        <v>-0.025</v>
      </c>
      <c r="Q144" s="441"/>
    </row>
    <row r="145" spans="1:17" ht="14.25" customHeight="1">
      <c r="A145" s="304"/>
      <c r="B145" s="336" t="s">
        <v>107</v>
      </c>
      <c r="C145" s="315"/>
      <c r="D145" s="118"/>
      <c r="E145" s="118"/>
      <c r="F145" s="302"/>
      <c r="G145" s="402"/>
      <c r="H145" s="405"/>
      <c r="I145" s="266"/>
      <c r="J145" s="266"/>
      <c r="K145" s="266"/>
      <c r="L145" s="254"/>
      <c r="M145" s="266"/>
      <c r="N145" s="266"/>
      <c r="O145" s="266"/>
      <c r="P145" s="266"/>
      <c r="Q145" s="456"/>
    </row>
    <row r="146" spans="1:17" ht="14.25" customHeight="1">
      <c r="A146" s="304">
        <v>10</v>
      </c>
      <c r="B146" s="335" t="s">
        <v>180</v>
      </c>
      <c r="C146" s="315">
        <v>4865093</v>
      </c>
      <c r="D146" s="118" t="s">
        <v>12</v>
      </c>
      <c r="E146" s="90" t="s">
        <v>339</v>
      </c>
      <c r="F146" s="302">
        <v>-100</v>
      </c>
      <c r="G146" s="321">
        <v>96782</v>
      </c>
      <c r="H146" s="322">
        <v>96782</v>
      </c>
      <c r="I146" s="266">
        <f>G146-H146</f>
        <v>0</v>
      </c>
      <c r="J146" s="266">
        <f>$F146*I146</f>
        <v>0</v>
      </c>
      <c r="K146" s="266">
        <f>J146/1000000</f>
        <v>0</v>
      </c>
      <c r="L146" s="321">
        <v>73255</v>
      </c>
      <c r="M146" s="322">
        <v>72335</v>
      </c>
      <c r="N146" s="266">
        <f>L146-M146</f>
        <v>920</v>
      </c>
      <c r="O146" s="266">
        <f>$F146*N146</f>
        <v>-92000</v>
      </c>
      <c r="P146" s="266">
        <f>O146/1000000</f>
        <v>-0.092</v>
      </c>
      <c r="Q146" s="456"/>
    </row>
    <row r="147" spans="1:17" ht="18" customHeight="1">
      <c r="A147" s="304">
        <v>11</v>
      </c>
      <c r="B147" s="335" t="s">
        <v>181</v>
      </c>
      <c r="C147" s="315">
        <v>4865094</v>
      </c>
      <c r="D147" s="118" t="s">
        <v>12</v>
      </c>
      <c r="E147" s="90" t="s">
        <v>339</v>
      </c>
      <c r="F147" s="302">
        <v>-100</v>
      </c>
      <c r="G147" s="321">
        <v>106204</v>
      </c>
      <c r="H147" s="322">
        <v>106204</v>
      </c>
      <c r="I147" s="266">
        <f>G147-H147</f>
        <v>0</v>
      </c>
      <c r="J147" s="266">
        <f>$F147*I147</f>
        <v>0</v>
      </c>
      <c r="K147" s="266">
        <f>J147/1000000</f>
        <v>0</v>
      </c>
      <c r="L147" s="321">
        <v>75947</v>
      </c>
      <c r="M147" s="322">
        <v>74279</v>
      </c>
      <c r="N147" s="266">
        <f>L147-M147</f>
        <v>1668</v>
      </c>
      <c r="O147" s="266">
        <f>$F147*N147</f>
        <v>-166800</v>
      </c>
      <c r="P147" s="266">
        <f>O147/1000000</f>
        <v>-0.1668</v>
      </c>
      <c r="Q147" s="456"/>
    </row>
    <row r="148" spans="1:17" ht="18">
      <c r="A148" s="469">
        <v>12</v>
      </c>
      <c r="B148" s="470" t="s">
        <v>182</v>
      </c>
      <c r="C148" s="471">
        <v>5269199</v>
      </c>
      <c r="D148" s="155" t="s">
        <v>12</v>
      </c>
      <c r="E148" s="156" t="s">
        <v>339</v>
      </c>
      <c r="F148" s="472">
        <v>-100</v>
      </c>
      <c r="G148" s="321">
        <v>28118</v>
      </c>
      <c r="H148" s="433">
        <v>28011</v>
      </c>
      <c r="I148" s="439">
        <f>G148-H148</f>
        <v>107</v>
      </c>
      <c r="J148" s="439">
        <f>$F148*I148</f>
        <v>-10700</v>
      </c>
      <c r="K148" s="439">
        <f>J148/1000000</f>
        <v>-0.0107</v>
      </c>
      <c r="L148" s="321">
        <v>34465</v>
      </c>
      <c r="M148" s="433">
        <v>33336</v>
      </c>
      <c r="N148" s="439">
        <f>L148-M148</f>
        <v>1129</v>
      </c>
      <c r="O148" s="439">
        <f>$F148*N148</f>
        <v>-112900</v>
      </c>
      <c r="P148" s="439">
        <f>O148/1000000</f>
        <v>-0.1129</v>
      </c>
      <c r="Q148" s="461"/>
    </row>
    <row r="149" spans="1:17" ht="18" customHeight="1">
      <c r="A149" s="304"/>
      <c r="B149" s="337" t="s">
        <v>177</v>
      </c>
      <c r="C149" s="315"/>
      <c r="D149" s="78"/>
      <c r="E149" s="78"/>
      <c r="F149" s="298"/>
      <c r="G149" s="402"/>
      <c r="H149" s="405"/>
      <c r="I149" s="266"/>
      <c r="J149" s="266"/>
      <c r="K149" s="266"/>
      <c r="L149" s="254"/>
      <c r="M149" s="266"/>
      <c r="N149" s="266"/>
      <c r="O149" s="266"/>
      <c r="P149" s="266"/>
      <c r="Q149" s="456"/>
    </row>
    <row r="150" spans="1:17" ht="18" customHeight="1">
      <c r="A150" s="304"/>
      <c r="B150" s="336" t="s">
        <v>183</v>
      </c>
      <c r="C150" s="315"/>
      <c r="D150" s="118"/>
      <c r="E150" s="118"/>
      <c r="F150" s="298"/>
      <c r="G150" s="402"/>
      <c r="H150" s="405"/>
      <c r="I150" s="266"/>
      <c r="J150" s="266"/>
      <c r="K150" s="266"/>
      <c r="L150" s="254"/>
      <c r="M150" s="266"/>
      <c r="N150" s="266"/>
      <c r="O150" s="266"/>
      <c r="P150" s="266"/>
      <c r="Q150" s="456"/>
    </row>
    <row r="151" spans="1:17" ht="18" customHeight="1">
      <c r="A151" s="304">
        <v>13</v>
      </c>
      <c r="B151" s="335" t="s">
        <v>389</v>
      </c>
      <c r="C151" s="315">
        <v>4864892</v>
      </c>
      <c r="D151" s="118" t="s">
        <v>12</v>
      </c>
      <c r="E151" s="90" t="s">
        <v>339</v>
      </c>
      <c r="F151" s="302">
        <v>500</v>
      </c>
      <c r="G151" s="321">
        <v>999028</v>
      </c>
      <c r="H151" s="322">
        <v>999028</v>
      </c>
      <c r="I151" s="266">
        <f>G151-H151</f>
        <v>0</v>
      </c>
      <c r="J151" s="266">
        <f>$F151*I151</f>
        <v>0</v>
      </c>
      <c r="K151" s="266">
        <f>J151/1000000</f>
        <v>0</v>
      </c>
      <c r="L151" s="321">
        <v>16662</v>
      </c>
      <c r="M151" s="322">
        <v>16662</v>
      </c>
      <c r="N151" s="266">
        <f>L151-M151</f>
        <v>0</v>
      </c>
      <c r="O151" s="266">
        <f>$F151*N151</f>
        <v>0</v>
      </c>
      <c r="P151" s="266">
        <f>O151/1000000</f>
        <v>0</v>
      </c>
      <c r="Q151" s="476"/>
    </row>
    <row r="152" spans="1:17" ht="18" customHeight="1">
      <c r="A152" s="304">
        <v>14</v>
      </c>
      <c r="B152" s="335" t="s">
        <v>392</v>
      </c>
      <c r="C152" s="315">
        <v>4865048</v>
      </c>
      <c r="D152" s="118" t="s">
        <v>12</v>
      </c>
      <c r="E152" s="90" t="s">
        <v>339</v>
      </c>
      <c r="F152" s="302">
        <v>250</v>
      </c>
      <c r="G152" s="321">
        <v>999862</v>
      </c>
      <c r="H152" s="322">
        <v>999862</v>
      </c>
      <c r="I152" s="266">
        <f>G152-H152</f>
        <v>0</v>
      </c>
      <c r="J152" s="266">
        <f>$F152*I152</f>
        <v>0</v>
      </c>
      <c r="K152" s="266">
        <f>J152/1000000</f>
        <v>0</v>
      </c>
      <c r="L152" s="321">
        <v>999849</v>
      </c>
      <c r="M152" s="322">
        <v>999849</v>
      </c>
      <c r="N152" s="266">
        <f>L152-M152</f>
        <v>0</v>
      </c>
      <c r="O152" s="266">
        <f>$F152*N152</f>
        <v>0</v>
      </c>
      <c r="P152" s="266">
        <f>O152/1000000</f>
        <v>0</v>
      </c>
      <c r="Q152" s="468"/>
    </row>
    <row r="153" spans="1:17" ht="18" customHeight="1">
      <c r="A153" s="304">
        <v>15</v>
      </c>
      <c r="B153" s="335" t="s">
        <v>116</v>
      </c>
      <c r="C153" s="315">
        <v>4902508</v>
      </c>
      <c r="D153" s="118" t="s">
        <v>12</v>
      </c>
      <c r="E153" s="90" t="s">
        <v>339</v>
      </c>
      <c r="F153" s="302">
        <v>833.33</v>
      </c>
      <c r="G153" s="321">
        <v>2</v>
      </c>
      <c r="H153" s="322">
        <v>2</v>
      </c>
      <c r="I153" s="266">
        <f>G153-H153</f>
        <v>0</v>
      </c>
      <c r="J153" s="266">
        <f>$F153*I153</f>
        <v>0</v>
      </c>
      <c r="K153" s="266">
        <f>J153/1000000</f>
        <v>0</v>
      </c>
      <c r="L153" s="321">
        <v>999580</v>
      </c>
      <c r="M153" s="322">
        <v>999580</v>
      </c>
      <c r="N153" s="266">
        <f>L153-M153</f>
        <v>0</v>
      </c>
      <c r="O153" s="266">
        <f>$F153*N153</f>
        <v>0</v>
      </c>
      <c r="P153" s="266">
        <f>O153/1000000</f>
        <v>0</v>
      </c>
      <c r="Q153" s="456"/>
    </row>
    <row r="154" spans="1:17" ht="18" customHeight="1">
      <c r="A154" s="304"/>
      <c r="B154" s="336" t="s">
        <v>184</v>
      </c>
      <c r="C154" s="315"/>
      <c r="D154" s="118"/>
      <c r="E154" s="118"/>
      <c r="F154" s="302"/>
      <c r="G154" s="321"/>
      <c r="H154" s="322"/>
      <c r="I154" s="266"/>
      <c r="J154" s="266"/>
      <c r="K154" s="266"/>
      <c r="L154" s="254"/>
      <c r="M154" s="266"/>
      <c r="N154" s="266"/>
      <c r="O154" s="266"/>
      <c r="P154" s="266"/>
      <c r="Q154" s="456"/>
    </row>
    <row r="155" spans="1:17" ht="18" customHeight="1">
      <c r="A155" s="304">
        <v>16</v>
      </c>
      <c r="B155" s="303" t="s">
        <v>185</v>
      </c>
      <c r="C155" s="315">
        <v>4865133</v>
      </c>
      <c r="D155" s="78" t="s">
        <v>12</v>
      </c>
      <c r="E155" s="90" t="s">
        <v>339</v>
      </c>
      <c r="F155" s="302">
        <v>-100</v>
      </c>
      <c r="G155" s="321">
        <v>436106</v>
      </c>
      <c r="H155" s="322">
        <v>436363</v>
      </c>
      <c r="I155" s="266">
        <f>G155-H155</f>
        <v>-257</v>
      </c>
      <c r="J155" s="266">
        <f>$F155*I155</f>
        <v>25700</v>
      </c>
      <c r="K155" s="266">
        <f>J155/1000000</f>
        <v>0.0257</v>
      </c>
      <c r="L155" s="321">
        <v>48706</v>
      </c>
      <c r="M155" s="322">
        <v>49064</v>
      </c>
      <c r="N155" s="266">
        <f>L155-M155</f>
        <v>-358</v>
      </c>
      <c r="O155" s="266">
        <f>$F155*N155</f>
        <v>35800</v>
      </c>
      <c r="P155" s="266">
        <f>O155/1000000</f>
        <v>0.0358</v>
      </c>
      <c r="Q155" s="456"/>
    </row>
    <row r="156" spans="1:17" ht="18" customHeight="1">
      <c r="A156" s="304"/>
      <c r="B156" s="337" t="s">
        <v>186</v>
      </c>
      <c r="C156" s="315"/>
      <c r="D156" s="78"/>
      <c r="E156" s="118"/>
      <c r="F156" s="302"/>
      <c r="G156" s="402"/>
      <c r="H156" s="405"/>
      <c r="I156" s="266"/>
      <c r="J156" s="266"/>
      <c r="K156" s="266"/>
      <c r="L156" s="254"/>
      <c r="M156" s="266"/>
      <c r="N156" s="266"/>
      <c r="O156" s="266"/>
      <c r="P156" s="266"/>
      <c r="Q156" s="456"/>
    </row>
    <row r="157" spans="1:17" ht="18" customHeight="1">
      <c r="A157" s="304">
        <v>17</v>
      </c>
      <c r="B157" s="303" t="s">
        <v>173</v>
      </c>
      <c r="C157" s="315">
        <v>4865092</v>
      </c>
      <c r="D157" s="78" t="s">
        <v>12</v>
      </c>
      <c r="E157" s="90" t="s">
        <v>339</v>
      </c>
      <c r="F157" s="302">
        <v>75</v>
      </c>
      <c r="G157" s="321">
        <v>506</v>
      </c>
      <c r="H157" s="322">
        <v>506</v>
      </c>
      <c r="I157" s="266">
        <f>G157-H157</f>
        <v>0</v>
      </c>
      <c r="J157" s="266">
        <f>$F157*I157</f>
        <v>0</v>
      </c>
      <c r="K157" s="266">
        <f>J157/1000000</f>
        <v>0</v>
      </c>
      <c r="L157" s="321">
        <v>952</v>
      </c>
      <c r="M157" s="322">
        <v>952</v>
      </c>
      <c r="N157" s="266">
        <f>L157-M157</f>
        <v>0</v>
      </c>
      <c r="O157" s="266">
        <f>$F157*N157</f>
        <v>0</v>
      </c>
      <c r="P157" s="266">
        <f>O157/1000000</f>
        <v>0</v>
      </c>
      <c r="Q157" s="455" t="s">
        <v>488</v>
      </c>
    </row>
    <row r="158" spans="1:17" ht="18" customHeight="1">
      <c r="A158" s="304"/>
      <c r="B158" s="303"/>
      <c r="C158" s="315">
        <v>4902554</v>
      </c>
      <c r="D158" s="78" t="s">
        <v>12</v>
      </c>
      <c r="E158" s="90" t="s">
        <v>339</v>
      </c>
      <c r="F158" s="302">
        <v>75</v>
      </c>
      <c r="G158" s="321">
        <v>0</v>
      </c>
      <c r="H158" s="322">
        <v>0</v>
      </c>
      <c r="I158" s="266">
        <v>0</v>
      </c>
      <c r="J158" s="266">
        <f>$F158*I158</f>
        <v>0</v>
      </c>
      <c r="K158" s="266">
        <f>J158/1000000</f>
        <v>0</v>
      </c>
      <c r="L158" s="321">
        <v>0</v>
      </c>
      <c r="M158" s="322">
        <v>0</v>
      </c>
      <c r="N158" s="266">
        <f>L158-M158</f>
        <v>0</v>
      </c>
      <c r="O158" s="266">
        <f>$F158*N158</f>
        <v>0</v>
      </c>
      <c r="P158" s="266">
        <f>O158/1000000</f>
        <v>0</v>
      </c>
      <c r="Q158" s="455" t="s">
        <v>476</v>
      </c>
    </row>
    <row r="159" spans="1:17" ht="18" customHeight="1">
      <c r="A159" s="304"/>
      <c r="B159" s="337" t="s">
        <v>48</v>
      </c>
      <c r="C159" s="302"/>
      <c r="D159" s="78"/>
      <c r="E159" s="78"/>
      <c r="F159" s="302"/>
      <c r="G159" s="402"/>
      <c r="H159" s="405"/>
      <c r="I159" s="266"/>
      <c r="J159" s="266"/>
      <c r="K159" s="266"/>
      <c r="L159" s="254"/>
      <c r="M159" s="266"/>
      <c r="N159" s="266"/>
      <c r="O159" s="266"/>
      <c r="P159" s="266"/>
      <c r="Q159" s="456"/>
    </row>
    <row r="160" spans="1:17" ht="18" customHeight="1">
      <c r="A160" s="304"/>
      <c r="B160" s="337" t="s">
        <v>49</v>
      </c>
      <c r="C160" s="302"/>
      <c r="D160" s="78"/>
      <c r="E160" s="78"/>
      <c r="F160" s="302"/>
      <c r="G160" s="402"/>
      <c r="H160" s="405"/>
      <c r="I160" s="266"/>
      <c r="J160" s="266"/>
      <c r="K160" s="266"/>
      <c r="L160" s="254"/>
      <c r="M160" s="266"/>
      <c r="N160" s="266"/>
      <c r="O160" s="266"/>
      <c r="P160" s="266"/>
      <c r="Q160" s="456"/>
    </row>
    <row r="161" spans="1:17" ht="18" customHeight="1">
      <c r="A161" s="304"/>
      <c r="B161" s="337" t="s">
        <v>50</v>
      </c>
      <c r="C161" s="302"/>
      <c r="D161" s="78"/>
      <c r="E161" s="78"/>
      <c r="F161" s="302"/>
      <c r="G161" s="402"/>
      <c r="H161" s="405"/>
      <c r="I161" s="266"/>
      <c r="J161" s="266"/>
      <c r="K161" s="266"/>
      <c r="L161" s="254"/>
      <c r="M161" s="266"/>
      <c r="N161" s="266"/>
      <c r="O161" s="266"/>
      <c r="P161" s="266"/>
      <c r="Q161" s="456"/>
    </row>
    <row r="162" spans="1:17" ht="17.25" customHeight="1">
      <c r="A162" s="304">
        <v>18</v>
      </c>
      <c r="B162" s="335" t="s">
        <v>51</v>
      </c>
      <c r="C162" s="315">
        <v>4865090</v>
      </c>
      <c r="D162" s="118" t="s">
        <v>12</v>
      </c>
      <c r="E162" s="90" t="s">
        <v>339</v>
      </c>
      <c r="F162" s="302">
        <v>-100</v>
      </c>
      <c r="G162" s="321">
        <v>9014</v>
      </c>
      <c r="H162" s="322">
        <v>9014</v>
      </c>
      <c r="I162" s="322">
        <f>G162-H162</f>
        <v>0</v>
      </c>
      <c r="J162" s="322">
        <f>$F162*I162</f>
        <v>0</v>
      </c>
      <c r="K162" s="323">
        <f>J162/1000000</f>
        <v>0</v>
      </c>
      <c r="L162" s="321">
        <v>37463</v>
      </c>
      <c r="M162" s="322">
        <v>37463</v>
      </c>
      <c r="N162" s="322">
        <f>L162-M162</f>
        <v>0</v>
      </c>
      <c r="O162" s="322">
        <f>$F162*N162</f>
        <v>0</v>
      </c>
      <c r="P162" s="323">
        <f>O162/1000000</f>
        <v>0</v>
      </c>
      <c r="Q162" s="753"/>
    </row>
    <row r="163" spans="1:17" ht="17.25" customHeight="1">
      <c r="A163" s="304"/>
      <c r="B163" s="335"/>
      <c r="C163" s="315"/>
      <c r="D163" s="118"/>
      <c r="E163" s="90"/>
      <c r="F163" s="302"/>
      <c r="G163" s="321"/>
      <c r="H163" s="322"/>
      <c r="I163" s="322"/>
      <c r="J163" s="322"/>
      <c r="K163" s="323">
        <v>7.2E-05</v>
      </c>
      <c r="L163" s="321"/>
      <c r="M163" s="322"/>
      <c r="N163" s="322"/>
      <c r="O163" s="322"/>
      <c r="P163" s="323">
        <v>0.00035</v>
      </c>
      <c r="Q163" s="753" t="s">
        <v>486</v>
      </c>
    </row>
    <row r="164" spans="1:17" ht="17.25" customHeight="1">
      <c r="A164" s="304"/>
      <c r="B164" s="335"/>
      <c r="C164" s="315">
        <v>4902572</v>
      </c>
      <c r="D164" s="118" t="s">
        <v>12</v>
      </c>
      <c r="E164" s="90" t="s">
        <v>339</v>
      </c>
      <c r="F164" s="302">
        <v>-100</v>
      </c>
      <c r="G164" s="321">
        <v>0</v>
      </c>
      <c r="H164" s="322">
        <v>0</v>
      </c>
      <c r="I164" s="266">
        <f>G164-H164</f>
        <v>0</v>
      </c>
      <c r="J164" s="266">
        <f>$F164*I164</f>
        <v>0</v>
      </c>
      <c r="K164" s="266">
        <f>J164/1000000</f>
        <v>0</v>
      </c>
      <c r="L164" s="321">
        <v>0</v>
      </c>
      <c r="M164" s="322">
        <v>0</v>
      </c>
      <c r="N164" s="266">
        <f>L164-M164</f>
        <v>0</v>
      </c>
      <c r="O164" s="266">
        <f>$F164*N164</f>
        <v>0</v>
      </c>
      <c r="P164" s="266">
        <f>O164/1000000</f>
        <v>0</v>
      </c>
      <c r="Q164" s="753" t="s">
        <v>466</v>
      </c>
    </row>
    <row r="165" spans="1:17" ht="18" customHeight="1">
      <c r="A165" s="304">
        <v>19</v>
      </c>
      <c r="B165" s="335" t="s">
        <v>52</v>
      </c>
      <c r="C165" s="315">
        <v>4902519</v>
      </c>
      <c r="D165" s="118" t="s">
        <v>12</v>
      </c>
      <c r="E165" s="90" t="s">
        <v>339</v>
      </c>
      <c r="F165" s="302">
        <v>-100</v>
      </c>
      <c r="G165" s="321">
        <v>11987</v>
      </c>
      <c r="H165" s="322">
        <v>11912</v>
      </c>
      <c r="I165" s="266">
        <f>G165-H165</f>
        <v>75</v>
      </c>
      <c r="J165" s="266">
        <f>$F165*I165</f>
        <v>-7500</v>
      </c>
      <c r="K165" s="266">
        <f>J165/1000000</f>
        <v>-0.0075</v>
      </c>
      <c r="L165" s="321">
        <v>77583</v>
      </c>
      <c r="M165" s="322">
        <v>77274</v>
      </c>
      <c r="N165" s="266">
        <f>L165-M165</f>
        <v>309</v>
      </c>
      <c r="O165" s="266">
        <f>$F165*N165</f>
        <v>-30900</v>
      </c>
      <c r="P165" s="266">
        <f>O165/1000000</f>
        <v>-0.0309</v>
      </c>
      <c r="Q165" s="456"/>
    </row>
    <row r="166" spans="1:17" ht="18" customHeight="1">
      <c r="A166" s="304">
        <v>20</v>
      </c>
      <c r="B166" s="335" t="s">
        <v>53</v>
      </c>
      <c r="C166" s="315">
        <v>4902539</v>
      </c>
      <c r="D166" s="118" t="s">
        <v>12</v>
      </c>
      <c r="E166" s="90" t="s">
        <v>339</v>
      </c>
      <c r="F166" s="302">
        <v>-100</v>
      </c>
      <c r="G166" s="321">
        <v>1846</v>
      </c>
      <c r="H166" s="322">
        <v>1772</v>
      </c>
      <c r="I166" s="266">
        <f>G166-H166</f>
        <v>74</v>
      </c>
      <c r="J166" s="266">
        <f>$F166*I166</f>
        <v>-7400</v>
      </c>
      <c r="K166" s="266">
        <f>J166/1000000</f>
        <v>-0.0074</v>
      </c>
      <c r="L166" s="321">
        <v>20810</v>
      </c>
      <c r="M166" s="322">
        <v>20076</v>
      </c>
      <c r="N166" s="266">
        <f>L166-M166</f>
        <v>734</v>
      </c>
      <c r="O166" s="266">
        <f>$F166*N166</f>
        <v>-73400</v>
      </c>
      <c r="P166" s="266">
        <f>O166/1000000</f>
        <v>-0.0734</v>
      </c>
      <c r="Q166" s="456"/>
    </row>
    <row r="167" spans="1:17" ht="18" customHeight="1">
      <c r="A167" s="304"/>
      <c r="B167" s="336" t="s">
        <v>54</v>
      </c>
      <c r="C167" s="315"/>
      <c r="D167" s="118"/>
      <c r="E167" s="118"/>
      <c r="F167" s="302"/>
      <c r="G167" s="402"/>
      <c r="H167" s="405"/>
      <c r="I167" s="266"/>
      <c r="J167" s="266"/>
      <c r="K167" s="266"/>
      <c r="L167" s="254"/>
      <c r="M167" s="266"/>
      <c r="N167" s="266"/>
      <c r="O167" s="266"/>
      <c r="P167" s="266"/>
      <c r="Q167" s="456"/>
    </row>
    <row r="168" spans="1:17" ht="18" customHeight="1">
      <c r="A168" s="304">
        <v>21</v>
      </c>
      <c r="B168" s="335" t="s">
        <v>55</v>
      </c>
      <c r="C168" s="315">
        <v>4902591</v>
      </c>
      <c r="D168" s="118" t="s">
        <v>12</v>
      </c>
      <c r="E168" s="90" t="s">
        <v>339</v>
      </c>
      <c r="F168" s="302">
        <v>-1333</v>
      </c>
      <c r="G168" s="321">
        <v>381</v>
      </c>
      <c r="H168" s="322">
        <v>381</v>
      </c>
      <c r="I168" s="266">
        <f aca="true" t="shared" si="23" ref="I168:I175">G168-H168</f>
        <v>0</v>
      </c>
      <c r="J168" s="266">
        <f aca="true" t="shared" si="24" ref="J168:J175">$F168*I168</f>
        <v>0</v>
      </c>
      <c r="K168" s="266">
        <f aca="true" t="shared" si="25" ref="K168:K175">J168/1000000</f>
        <v>0</v>
      </c>
      <c r="L168" s="321">
        <v>296</v>
      </c>
      <c r="M168" s="322">
        <v>302</v>
      </c>
      <c r="N168" s="266">
        <f aca="true" t="shared" si="26" ref="N168:N175">L168-M168</f>
        <v>-6</v>
      </c>
      <c r="O168" s="266">
        <f aca="true" t="shared" si="27" ref="O168:O175">$F168*N168</f>
        <v>7998</v>
      </c>
      <c r="P168" s="266">
        <f aca="true" t="shared" si="28" ref="P168:P175">O168/1000000</f>
        <v>0.007998</v>
      </c>
      <c r="Q168" s="456"/>
    </row>
    <row r="169" spans="1:17" ht="18" customHeight="1">
      <c r="A169" s="304">
        <v>22</v>
      </c>
      <c r="B169" s="335" t="s">
        <v>56</v>
      </c>
      <c r="C169" s="315">
        <v>4902565</v>
      </c>
      <c r="D169" s="118" t="s">
        <v>12</v>
      </c>
      <c r="E169" s="90" t="s">
        <v>339</v>
      </c>
      <c r="F169" s="302">
        <v>-100</v>
      </c>
      <c r="G169" s="321">
        <v>178</v>
      </c>
      <c r="H169" s="322">
        <v>166</v>
      </c>
      <c r="I169" s="266">
        <f>G169-H169</f>
        <v>12</v>
      </c>
      <c r="J169" s="266">
        <f>$F169*I169</f>
        <v>-1200</v>
      </c>
      <c r="K169" s="266">
        <f>J169/1000000</f>
        <v>-0.0012</v>
      </c>
      <c r="L169" s="321">
        <v>398</v>
      </c>
      <c r="M169" s="322">
        <v>35</v>
      </c>
      <c r="N169" s="266">
        <f>L169-M169</f>
        <v>363</v>
      </c>
      <c r="O169" s="266">
        <f>$F169*N169</f>
        <v>-36300</v>
      </c>
      <c r="P169" s="266">
        <f>O169/1000000</f>
        <v>-0.0363</v>
      </c>
      <c r="Q169" s="456"/>
    </row>
    <row r="170" spans="1:17" ht="18" customHeight="1">
      <c r="A170" s="304">
        <v>23</v>
      </c>
      <c r="B170" s="335" t="s">
        <v>57</v>
      </c>
      <c r="C170" s="315">
        <v>4902523</v>
      </c>
      <c r="D170" s="118" t="s">
        <v>12</v>
      </c>
      <c r="E170" s="90" t="s">
        <v>339</v>
      </c>
      <c r="F170" s="302">
        <v>-100</v>
      </c>
      <c r="G170" s="321">
        <v>999815</v>
      </c>
      <c r="H170" s="322">
        <v>999815</v>
      </c>
      <c r="I170" s="266">
        <f t="shared" si="23"/>
        <v>0</v>
      </c>
      <c r="J170" s="266">
        <f t="shared" si="24"/>
        <v>0</v>
      </c>
      <c r="K170" s="266">
        <f t="shared" si="25"/>
        <v>0</v>
      </c>
      <c r="L170" s="321">
        <v>999943</v>
      </c>
      <c r="M170" s="322">
        <v>999943</v>
      </c>
      <c r="N170" s="266">
        <f t="shared" si="26"/>
        <v>0</v>
      </c>
      <c r="O170" s="266">
        <f t="shared" si="27"/>
        <v>0</v>
      </c>
      <c r="P170" s="266">
        <f t="shared" si="28"/>
        <v>0</v>
      </c>
      <c r="Q170" s="456"/>
    </row>
    <row r="171" spans="1:17" ht="18" customHeight="1">
      <c r="A171" s="304">
        <v>24</v>
      </c>
      <c r="B171" s="335" t="s">
        <v>58</v>
      </c>
      <c r="C171" s="315">
        <v>4902547</v>
      </c>
      <c r="D171" s="118" t="s">
        <v>12</v>
      </c>
      <c r="E171" s="90" t="s">
        <v>339</v>
      </c>
      <c r="F171" s="302">
        <v>-100</v>
      </c>
      <c r="G171" s="321">
        <v>5885</v>
      </c>
      <c r="H171" s="322">
        <v>5885</v>
      </c>
      <c r="I171" s="266">
        <f t="shared" si="23"/>
        <v>0</v>
      </c>
      <c r="J171" s="266">
        <f t="shared" si="24"/>
        <v>0</v>
      </c>
      <c r="K171" s="266">
        <f t="shared" si="25"/>
        <v>0</v>
      </c>
      <c r="L171" s="321">
        <v>8891</v>
      </c>
      <c r="M171" s="322">
        <v>8891</v>
      </c>
      <c r="N171" s="266">
        <f t="shared" si="26"/>
        <v>0</v>
      </c>
      <c r="O171" s="266">
        <f t="shared" si="27"/>
        <v>0</v>
      </c>
      <c r="P171" s="266">
        <f t="shared" si="28"/>
        <v>0</v>
      </c>
      <c r="Q171" s="456"/>
    </row>
    <row r="172" spans="1:17" ht="18" customHeight="1">
      <c r="A172" s="304">
        <v>25</v>
      </c>
      <c r="B172" s="303" t="s">
        <v>59</v>
      </c>
      <c r="C172" s="302">
        <v>4902548</v>
      </c>
      <c r="D172" s="78" t="s">
        <v>12</v>
      </c>
      <c r="E172" s="90" t="s">
        <v>339</v>
      </c>
      <c r="F172" s="742">
        <v>-100</v>
      </c>
      <c r="G172" s="321">
        <v>0</v>
      </c>
      <c r="H172" s="322">
        <v>0</v>
      </c>
      <c r="I172" s="266">
        <f>G172-H172</f>
        <v>0</v>
      </c>
      <c r="J172" s="266">
        <f t="shared" si="24"/>
        <v>0</v>
      </c>
      <c r="K172" s="266">
        <f t="shared" si="25"/>
        <v>0</v>
      </c>
      <c r="L172" s="321">
        <v>0</v>
      </c>
      <c r="M172" s="322">
        <v>0</v>
      </c>
      <c r="N172" s="266">
        <f>L172-M172</f>
        <v>0</v>
      </c>
      <c r="O172" s="266">
        <f t="shared" si="27"/>
        <v>0</v>
      </c>
      <c r="P172" s="266">
        <f t="shared" si="28"/>
        <v>0</v>
      </c>
      <c r="Q172" s="456"/>
    </row>
    <row r="173" spans="1:17" ht="18" customHeight="1">
      <c r="A173" s="304">
        <v>26</v>
      </c>
      <c r="B173" s="303" t="s">
        <v>60</v>
      </c>
      <c r="C173" s="302">
        <v>5295190</v>
      </c>
      <c r="D173" s="78" t="s">
        <v>12</v>
      </c>
      <c r="E173" s="90" t="s">
        <v>339</v>
      </c>
      <c r="F173" s="302">
        <v>-100</v>
      </c>
      <c r="G173" s="321">
        <v>331</v>
      </c>
      <c r="H173" s="322">
        <v>291</v>
      </c>
      <c r="I173" s="266">
        <f>G173-H173</f>
        <v>40</v>
      </c>
      <c r="J173" s="266">
        <f>$F173*I173</f>
        <v>-4000</v>
      </c>
      <c r="K173" s="266">
        <f>J173/1000000</f>
        <v>-0.004</v>
      </c>
      <c r="L173" s="321">
        <v>19991</v>
      </c>
      <c r="M173" s="322">
        <v>17471</v>
      </c>
      <c r="N173" s="266">
        <f>L173-M173</f>
        <v>2520</v>
      </c>
      <c r="O173" s="266">
        <f>$F173*N173</f>
        <v>-252000</v>
      </c>
      <c r="P173" s="266">
        <f>O173/1000000</f>
        <v>-0.252</v>
      </c>
      <c r="Q173" s="456"/>
    </row>
    <row r="174" spans="1:17" ht="18" customHeight="1">
      <c r="A174" s="304">
        <v>27</v>
      </c>
      <c r="B174" s="303" t="s">
        <v>61</v>
      </c>
      <c r="C174" s="302">
        <v>4902529</v>
      </c>
      <c r="D174" s="78" t="s">
        <v>12</v>
      </c>
      <c r="E174" s="90" t="s">
        <v>339</v>
      </c>
      <c r="F174" s="302">
        <v>-44.44</v>
      </c>
      <c r="G174" s="321">
        <v>989588</v>
      </c>
      <c r="H174" s="322">
        <v>989588</v>
      </c>
      <c r="I174" s="266">
        <f t="shared" si="23"/>
        <v>0</v>
      </c>
      <c r="J174" s="266">
        <f t="shared" si="24"/>
        <v>0</v>
      </c>
      <c r="K174" s="266">
        <f t="shared" si="25"/>
        <v>0</v>
      </c>
      <c r="L174" s="321">
        <v>297</v>
      </c>
      <c r="M174" s="322">
        <v>297</v>
      </c>
      <c r="N174" s="266">
        <f t="shared" si="26"/>
        <v>0</v>
      </c>
      <c r="O174" s="266">
        <f t="shared" si="27"/>
        <v>0</v>
      </c>
      <c r="P174" s="266">
        <f t="shared" si="28"/>
        <v>0</v>
      </c>
      <c r="Q174" s="468"/>
    </row>
    <row r="175" spans="1:17" ht="18" customHeight="1">
      <c r="A175" s="304">
        <v>28</v>
      </c>
      <c r="B175" s="303" t="s">
        <v>141</v>
      </c>
      <c r="C175" s="302">
        <v>4865087</v>
      </c>
      <c r="D175" s="78" t="s">
        <v>12</v>
      </c>
      <c r="E175" s="90" t="s">
        <v>339</v>
      </c>
      <c r="F175" s="302">
        <v>-100</v>
      </c>
      <c r="G175" s="321">
        <v>0</v>
      </c>
      <c r="H175" s="322">
        <v>0</v>
      </c>
      <c r="I175" s="266">
        <f t="shared" si="23"/>
        <v>0</v>
      </c>
      <c r="J175" s="266">
        <f t="shared" si="24"/>
        <v>0</v>
      </c>
      <c r="K175" s="266">
        <f t="shared" si="25"/>
        <v>0</v>
      </c>
      <c r="L175" s="321">
        <v>0</v>
      </c>
      <c r="M175" s="322">
        <v>0</v>
      </c>
      <c r="N175" s="266">
        <f t="shared" si="26"/>
        <v>0</v>
      </c>
      <c r="O175" s="266">
        <f t="shared" si="27"/>
        <v>0</v>
      </c>
      <c r="P175" s="266">
        <f t="shared" si="28"/>
        <v>0</v>
      </c>
      <c r="Q175" s="456"/>
    </row>
    <row r="176" spans="1:17" ht="18" customHeight="1">
      <c r="A176" s="304"/>
      <c r="B176" s="337" t="s">
        <v>75</v>
      </c>
      <c r="C176" s="302"/>
      <c r="D176" s="78"/>
      <c r="E176" s="78"/>
      <c r="F176" s="302"/>
      <c r="G176" s="402"/>
      <c r="H176" s="405"/>
      <c r="I176" s="266"/>
      <c r="J176" s="266"/>
      <c r="K176" s="266"/>
      <c r="L176" s="254"/>
      <c r="M176" s="266"/>
      <c r="N176" s="266"/>
      <c r="O176" s="266"/>
      <c r="P176" s="266"/>
      <c r="Q176" s="456"/>
    </row>
    <row r="177" spans="1:17" ht="15" customHeight="1">
      <c r="A177" s="304">
        <v>29</v>
      </c>
      <c r="B177" s="303" t="s">
        <v>76</v>
      </c>
      <c r="C177" s="302">
        <v>4902577</v>
      </c>
      <c r="D177" s="78" t="s">
        <v>12</v>
      </c>
      <c r="E177" s="90" t="s">
        <v>339</v>
      </c>
      <c r="F177" s="302">
        <v>400</v>
      </c>
      <c r="G177" s="321">
        <v>995611</v>
      </c>
      <c r="H177" s="322">
        <v>995611</v>
      </c>
      <c r="I177" s="266">
        <f>G177-H177</f>
        <v>0</v>
      </c>
      <c r="J177" s="266">
        <f>$F177*I177</f>
        <v>0</v>
      </c>
      <c r="K177" s="266">
        <f>J177/1000000</f>
        <v>0</v>
      </c>
      <c r="L177" s="321">
        <v>86</v>
      </c>
      <c r="M177" s="322">
        <v>86</v>
      </c>
      <c r="N177" s="266">
        <f>L177-M177</f>
        <v>0</v>
      </c>
      <c r="O177" s="266">
        <f>$F177*N177</f>
        <v>0</v>
      </c>
      <c r="P177" s="266">
        <f>O177/1000000</f>
        <v>0</v>
      </c>
      <c r="Q177" s="456"/>
    </row>
    <row r="178" spans="1:17" ht="15" customHeight="1">
      <c r="A178" s="304">
        <v>30</v>
      </c>
      <c r="B178" s="303" t="s">
        <v>77</v>
      </c>
      <c r="C178" s="302">
        <v>4902525</v>
      </c>
      <c r="D178" s="78" t="s">
        <v>12</v>
      </c>
      <c r="E178" s="90" t="s">
        <v>339</v>
      </c>
      <c r="F178" s="302">
        <v>-400</v>
      </c>
      <c r="G178" s="321">
        <v>999989</v>
      </c>
      <c r="H178" s="322">
        <v>999989</v>
      </c>
      <c r="I178" s="266">
        <f>G178-H178</f>
        <v>0</v>
      </c>
      <c r="J178" s="266">
        <f>$F178*I178</f>
        <v>0</v>
      </c>
      <c r="K178" s="266">
        <f>J178/1000000</f>
        <v>0</v>
      </c>
      <c r="L178" s="321">
        <v>999705</v>
      </c>
      <c r="M178" s="322">
        <v>999705</v>
      </c>
      <c r="N178" s="266">
        <f>L178-M178</f>
        <v>0</v>
      </c>
      <c r="O178" s="266">
        <f>$F178*N178</f>
        <v>0</v>
      </c>
      <c r="P178" s="266">
        <f>O178/1000000</f>
        <v>0</v>
      </c>
      <c r="Q178" s="456"/>
    </row>
    <row r="179" spans="1:17" ht="18" customHeight="1">
      <c r="A179" s="302"/>
      <c r="B179" s="327" t="s">
        <v>445</v>
      </c>
      <c r="C179" s="302"/>
      <c r="D179" s="78"/>
      <c r="E179" s="90"/>
      <c r="F179" s="302"/>
      <c r="G179" s="321"/>
      <c r="H179" s="322"/>
      <c r="I179" s="266"/>
      <c r="J179" s="266"/>
      <c r="K179" s="266"/>
      <c r="L179" s="321"/>
      <c r="M179" s="322"/>
      <c r="N179" s="266"/>
      <c r="O179" s="266"/>
      <c r="P179" s="266"/>
      <c r="Q179" s="738"/>
    </row>
    <row r="180" spans="1:17" ht="18" customHeight="1">
      <c r="A180" s="302">
        <v>31</v>
      </c>
      <c r="B180" s="745" t="s">
        <v>444</v>
      </c>
      <c r="C180" s="302">
        <v>5295160</v>
      </c>
      <c r="D180" s="78" t="s">
        <v>12</v>
      </c>
      <c r="E180" s="90" t="s">
        <v>339</v>
      </c>
      <c r="F180" s="302">
        <v>-400</v>
      </c>
      <c r="G180" s="321">
        <v>999701</v>
      </c>
      <c r="H180" s="322">
        <v>999884</v>
      </c>
      <c r="I180" s="266">
        <f>G180-H180</f>
        <v>-183</v>
      </c>
      <c r="J180" s="266">
        <f>$F180*I180</f>
        <v>73200</v>
      </c>
      <c r="K180" s="266">
        <f>J180/1000000</f>
        <v>0.0732</v>
      </c>
      <c r="L180" s="321">
        <v>999959</v>
      </c>
      <c r="M180" s="322">
        <v>1000000</v>
      </c>
      <c r="N180" s="266">
        <f>L180-M180</f>
        <v>-41</v>
      </c>
      <c r="O180" s="266">
        <f>$F180*N180</f>
        <v>16400</v>
      </c>
      <c r="P180" s="266">
        <f>O180/1000000</f>
        <v>0.0164</v>
      </c>
      <c r="Q180" s="738" t="s">
        <v>458</v>
      </c>
    </row>
    <row r="181" spans="1:17" s="479" customFormat="1" ht="18">
      <c r="A181" s="345"/>
      <c r="B181" s="327" t="s">
        <v>446</v>
      </c>
      <c r="C181" s="293"/>
      <c r="D181" s="118"/>
      <c r="E181" s="90"/>
      <c r="F181" s="315"/>
      <c r="G181" s="321"/>
      <c r="H181" s="322"/>
      <c r="I181" s="302"/>
      <c r="J181" s="302"/>
      <c r="K181" s="302"/>
      <c r="L181" s="321"/>
      <c r="M181" s="322"/>
      <c r="N181" s="302"/>
      <c r="O181" s="302"/>
      <c r="P181" s="302"/>
      <c r="Q181" s="444"/>
    </row>
    <row r="182" spans="1:17" s="479" customFormat="1" ht="18">
      <c r="A182" s="345">
        <v>32</v>
      </c>
      <c r="B182" s="702" t="s">
        <v>452</v>
      </c>
      <c r="C182" s="293">
        <v>4864960</v>
      </c>
      <c r="D182" s="118" t="s">
        <v>12</v>
      </c>
      <c r="E182" s="90" t="s">
        <v>339</v>
      </c>
      <c r="F182" s="315">
        <v>-1000</v>
      </c>
      <c r="G182" s="321">
        <v>998725</v>
      </c>
      <c r="H182" s="322">
        <v>998291</v>
      </c>
      <c r="I182" s="322">
        <f>G182-H182</f>
        <v>434</v>
      </c>
      <c r="J182" s="322">
        <f>$F182*I182</f>
        <v>-434000</v>
      </c>
      <c r="K182" s="323">
        <f>J182/1000000</f>
        <v>-0.434</v>
      </c>
      <c r="L182" s="321">
        <v>1434</v>
      </c>
      <c r="M182" s="322">
        <v>1434</v>
      </c>
      <c r="N182" s="322">
        <f>L182-M182</f>
        <v>0</v>
      </c>
      <c r="O182" s="322">
        <f>$F182*N182</f>
        <v>0</v>
      </c>
      <c r="P182" s="323">
        <f>O182/1000000</f>
        <v>0</v>
      </c>
      <c r="Q182" s="444"/>
    </row>
    <row r="183" spans="1:17" ht="14.25" customHeight="1">
      <c r="A183" s="345">
        <v>33</v>
      </c>
      <c r="B183" s="702" t="s">
        <v>453</v>
      </c>
      <c r="C183" s="293">
        <v>5128441</v>
      </c>
      <c r="D183" s="118" t="s">
        <v>12</v>
      </c>
      <c r="E183" s="90" t="s">
        <v>339</v>
      </c>
      <c r="F183" s="538">
        <v>-750</v>
      </c>
      <c r="G183" s="321">
        <v>139</v>
      </c>
      <c r="H183" s="322">
        <v>97</v>
      </c>
      <c r="I183" s="322">
        <f>G183-H183</f>
        <v>42</v>
      </c>
      <c r="J183" s="322">
        <f>$F183*I183</f>
        <v>-31500</v>
      </c>
      <c r="K183" s="323">
        <f>J183/1000000</f>
        <v>-0.0315</v>
      </c>
      <c r="L183" s="321">
        <v>495</v>
      </c>
      <c r="M183" s="322">
        <v>177</v>
      </c>
      <c r="N183" s="322">
        <f>L183-M183</f>
        <v>318</v>
      </c>
      <c r="O183" s="322">
        <f>$F183*N183</f>
        <v>-238500</v>
      </c>
      <c r="P183" s="323">
        <f>O183/1000000</f>
        <v>-0.2385</v>
      </c>
      <c r="Q183" s="444"/>
    </row>
    <row r="184" spans="1:17" ht="10.5" customHeight="1">
      <c r="A184" s="302"/>
      <c r="B184" s="303"/>
      <c r="C184" s="302"/>
      <c r="D184" s="78"/>
      <c r="E184" s="90"/>
      <c r="F184" s="302"/>
      <c r="G184" s="321"/>
      <c r="H184" s="322"/>
      <c r="I184" s="266"/>
      <c r="J184" s="266"/>
      <c r="K184" s="266"/>
      <c r="L184" s="321"/>
      <c r="M184" s="322"/>
      <c r="N184" s="266"/>
      <c r="O184" s="266"/>
      <c r="P184" s="266"/>
      <c r="Q184" s="738"/>
    </row>
    <row r="185" s="549" customFormat="1" ht="12.75" customHeight="1" hidden="1"/>
    <row r="186" ht="12.75" hidden="1"/>
    <row r="187" spans="1:16" ht="20.25">
      <c r="A187" s="297" t="s">
        <v>306</v>
      </c>
      <c r="K187" s="586">
        <f>SUM(K130:K185)</f>
        <v>-0.50540789</v>
      </c>
      <c r="P187" s="586">
        <f>SUM(P130:P185)</f>
        <v>-1.4380455500000002</v>
      </c>
    </row>
    <row r="188" spans="1:16" ht="12.75">
      <c r="A188" s="53"/>
      <c r="K188" s="538"/>
      <c r="P188" s="538"/>
    </row>
    <row r="189" spans="1:16" ht="12.75">
      <c r="A189" s="53"/>
      <c r="K189" s="538"/>
      <c r="P189" s="538"/>
    </row>
    <row r="190" spans="1:17" ht="18">
      <c r="A190" s="53"/>
      <c r="K190" s="538"/>
      <c r="P190" s="538"/>
      <c r="Q190" s="583" t="str">
        <f>NDPL!$Q$1</f>
        <v>MAY-2018</v>
      </c>
    </row>
    <row r="191" spans="1:16" ht="12.75">
      <c r="A191" s="53"/>
      <c r="K191" s="538"/>
      <c r="P191" s="538"/>
    </row>
    <row r="192" spans="1:16" ht="12.75">
      <c r="A192" s="53"/>
      <c r="K192" s="538"/>
      <c r="P192" s="538"/>
    </row>
    <row r="193" spans="1:16" ht="12.75">
      <c r="A193" s="53"/>
      <c r="K193" s="538"/>
      <c r="P193" s="538"/>
    </row>
    <row r="194" spans="1:11" ht="13.5" thickBot="1">
      <c r="A194" s="2"/>
      <c r="B194" s="7"/>
      <c r="C194" s="7"/>
      <c r="D194" s="50"/>
      <c r="E194" s="50"/>
      <c r="F194" s="19"/>
      <c r="G194" s="19"/>
      <c r="H194" s="19"/>
      <c r="I194" s="19"/>
      <c r="J194" s="19"/>
      <c r="K194" s="51"/>
    </row>
    <row r="195" spans="1:17" ht="27.75">
      <c r="A195" s="390" t="s">
        <v>189</v>
      </c>
      <c r="B195" s="137"/>
      <c r="C195" s="133"/>
      <c r="D195" s="133"/>
      <c r="E195" s="133"/>
      <c r="F195" s="179"/>
      <c r="G195" s="179"/>
      <c r="H195" s="179"/>
      <c r="I195" s="179"/>
      <c r="J195" s="179"/>
      <c r="K195" s="180"/>
      <c r="L195" s="549"/>
      <c r="M195" s="549"/>
      <c r="N195" s="549"/>
      <c r="O195" s="549"/>
      <c r="P195" s="549"/>
      <c r="Q195" s="550"/>
    </row>
    <row r="196" spans="1:17" ht="24.75" customHeight="1">
      <c r="A196" s="389" t="s">
        <v>308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388">
        <f>K124</f>
        <v>-3.2841650000000007</v>
      </c>
      <c r="L196" s="275"/>
      <c r="M196" s="275"/>
      <c r="N196" s="275"/>
      <c r="O196" s="275"/>
      <c r="P196" s="388">
        <f>P124</f>
        <v>3.355919389999998</v>
      </c>
      <c r="Q196" s="551"/>
    </row>
    <row r="197" spans="1:17" ht="24.75" customHeight="1">
      <c r="A197" s="389" t="s">
        <v>307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388">
        <f>K187</f>
        <v>-0.50540789</v>
      </c>
      <c r="L197" s="275"/>
      <c r="M197" s="275"/>
      <c r="N197" s="275"/>
      <c r="O197" s="275"/>
      <c r="P197" s="388">
        <f>P187</f>
        <v>-1.4380455500000002</v>
      </c>
      <c r="Q197" s="551"/>
    </row>
    <row r="198" spans="1:17" ht="24.75" customHeight="1">
      <c r="A198" s="389" t="s">
        <v>309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388">
        <f>'ROHTAK ROAD'!K41</f>
        <v>0.4379874999999999</v>
      </c>
      <c r="L198" s="275"/>
      <c r="M198" s="275"/>
      <c r="N198" s="275"/>
      <c r="O198" s="275"/>
      <c r="P198" s="388">
        <f>'ROHTAK ROAD'!P41</f>
        <v>0.005750000000000003</v>
      </c>
      <c r="Q198" s="551"/>
    </row>
    <row r="199" spans="1:17" ht="24.75" customHeight="1">
      <c r="A199" s="389" t="s">
        <v>310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388">
        <f>-MES!K39</f>
        <v>-0.0004</v>
      </c>
      <c r="L199" s="275"/>
      <c r="M199" s="275"/>
      <c r="N199" s="275"/>
      <c r="O199" s="275"/>
      <c r="P199" s="388">
        <f>-MES!P39</f>
        <v>-0.43325</v>
      </c>
      <c r="Q199" s="551"/>
    </row>
    <row r="200" spans="1:17" ht="29.25" customHeight="1" thickBot="1">
      <c r="A200" s="391" t="s">
        <v>190</v>
      </c>
      <c r="B200" s="181"/>
      <c r="C200" s="182"/>
      <c r="D200" s="182"/>
      <c r="E200" s="182"/>
      <c r="F200" s="182"/>
      <c r="G200" s="182"/>
      <c r="H200" s="182"/>
      <c r="I200" s="182"/>
      <c r="J200" s="182"/>
      <c r="K200" s="392">
        <f>SUM(K196:K199)</f>
        <v>-3.3519853900000007</v>
      </c>
      <c r="L200" s="591"/>
      <c r="M200" s="591"/>
      <c r="N200" s="591"/>
      <c r="O200" s="591"/>
      <c r="P200" s="392">
        <f>SUM(P196:P199)</f>
        <v>1.490373839999998</v>
      </c>
      <c r="Q200" s="553"/>
    </row>
    <row r="205" ht="13.5" thickBot="1"/>
    <row r="206" spans="1:17" ht="12.75">
      <c r="A206" s="554"/>
      <c r="B206" s="555"/>
      <c r="C206" s="555"/>
      <c r="D206" s="555"/>
      <c r="E206" s="555"/>
      <c r="F206" s="555"/>
      <c r="G206" s="555"/>
      <c r="H206" s="549"/>
      <c r="I206" s="549"/>
      <c r="J206" s="549"/>
      <c r="K206" s="549"/>
      <c r="L206" s="549"/>
      <c r="M206" s="549"/>
      <c r="N206" s="549"/>
      <c r="O206" s="549"/>
      <c r="P206" s="549"/>
      <c r="Q206" s="550"/>
    </row>
    <row r="207" spans="1:17" ht="26.25">
      <c r="A207" s="592" t="s">
        <v>320</v>
      </c>
      <c r="B207" s="557"/>
      <c r="C207" s="557"/>
      <c r="D207" s="557"/>
      <c r="E207" s="557"/>
      <c r="F207" s="557"/>
      <c r="G207" s="557"/>
      <c r="H207" s="479"/>
      <c r="I207" s="479"/>
      <c r="J207" s="479"/>
      <c r="K207" s="479"/>
      <c r="L207" s="479"/>
      <c r="M207" s="479"/>
      <c r="N207" s="479"/>
      <c r="O207" s="479"/>
      <c r="P207" s="479"/>
      <c r="Q207" s="551"/>
    </row>
    <row r="208" spans="1:17" ht="12.75">
      <c r="A208" s="558"/>
      <c r="B208" s="557"/>
      <c r="C208" s="557"/>
      <c r="D208" s="557"/>
      <c r="E208" s="557"/>
      <c r="F208" s="557"/>
      <c r="G208" s="557"/>
      <c r="H208" s="479"/>
      <c r="I208" s="479"/>
      <c r="J208" s="479"/>
      <c r="K208" s="479"/>
      <c r="L208" s="479"/>
      <c r="M208" s="479"/>
      <c r="N208" s="479"/>
      <c r="O208" s="479"/>
      <c r="P208" s="479"/>
      <c r="Q208" s="551"/>
    </row>
    <row r="209" spans="1:17" ht="15.75">
      <c r="A209" s="559"/>
      <c r="B209" s="560"/>
      <c r="C209" s="560"/>
      <c r="D209" s="560"/>
      <c r="E209" s="560"/>
      <c r="F209" s="560"/>
      <c r="G209" s="560"/>
      <c r="H209" s="479"/>
      <c r="I209" s="479"/>
      <c r="J209" s="479"/>
      <c r="K209" s="561" t="s">
        <v>332</v>
      </c>
      <c r="L209" s="479"/>
      <c r="M209" s="479"/>
      <c r="N209" s="479"/>
      <c r="O209" s="479"/>
      <c r="P209" s="561" t="s">
        <v>333</v>
      </c>
      <c r="Q209" s="551"/>
    </row>
    <row r="210" spans="1:17" ht="12.75">
      <c r="A210" s="562"/>
      <c r="B210" s="90"/>
      <c r="C210" s="90"/>
      <c r="D210" s="90"/>
      <c r="E210" s="90"/>
      <c r="F210" s="90"/>
      <c r="G210" s="90"/>
      <c r="H210" s="479"/>
      <c r="I210" s="479"/>
      <c r="J210" s="479"/>
      <c r="K210" s="479"/>
      <c r="L210" s="479"/>
      <c r="M210" s="479"/>
      <c r="N210" s="479"/>
      <c r="O210" s="479"/>
      <c r="P210" s="479"/>
      <c r="Q210" s="551"/>
    </row>
    <row r="211" spans="1:17" ht="12.75">
      <c r="A211" s="562"/>
      <c r="B211" s="90"/>
      <c r="C211" s="90"/>
      <c r="D211" s="90"/>
      <c r="E211" s="90"/>
      <c r="F211" s="90"/>
      <c r="G211" s="90"/>
      <c r="H211" s="479"/>
      <c r="I211" s="479"/>
      <c r="J211" s="479"/>
      <c r="K211" s="479"/>
      <c r="L211" s="479"/>
      <c r="M211" s="479"/>
      <c r="N211" s="479"/>
      <c r="O211" s="479"/>
      <c r="P211" s="479"/>
      <c r="Q211" s="551"/>
    </row>
    <row r="212" spans="1:17" ht="23.25">
      <c r="A212" s="593" t="s">
        <v>323</v>
      </c>
      <c r="B212" s="564"/>
      <c r="C212" s="564"/>
      <c r="D212" s="565"/>
      <c r="E212" s="565"/>
      <c r="F212" s="566"/>
      <c r="G212" s="565"/>
      <c r="H212" s="479"/>
      <c r="I212" s="479"/>
      <c r="J212" s="479"/>
      <c r="K212" s="594">
        <f>K200</f>
        <v>-3.3519853900000007</v>
      </c>
      <c r="L212" s="595" t="s">
        <v>321</v>
      </c>
      <c r="M212" s="596"/>
      <c r="N212" s="596"/>
      <c r="O212" s="596"/>
      <c r="P212" s="594">
        <f>P200</f>
        <v>1.490373839999998</v>
      </c>
      <c r="Q212" s="597" t="s">
        <v>321</v>
      </c>
    </row>
    <row r="213" spans="1:17" ht="23.25">
      <c r="A213" s="569"/>
      <c r="B213" s="570"/>
      <c r="C213" s="570"/>
      <c r="D213" s="557"/>
      <c r="E213" s="557"/>
      <c r="F213" s="571"/>
      <c r="G213" s="557"/>
      <c r="H213" s="479"/>
      <c r="I213" s="479"/>
      <c r="J213" s="479"/>
      <c r="K213" s="596"/>
      <c r="L213" s="598"/>
      <c r="M213" s="596"/>
      <c r="N213" s="596"/>
      <c r="O213" s="596"/>
      <c r="P213" s="596"/>
      <c r="Q213" s="599"/>
    </row>
    <row r="214" spans="1:17" ht="23.25">
      <c r="A214" s="600" t="s">
        <v>322</v>
      </c>
      <c r="B214" s="42"/>
      <c r="C214" s="42"/>
      <c r="D214" s="557"/>
      <c r="E214" s="557"/>
      <c r="F214" s="574"/>
      <c r="G214" s="565"/>
      <c r="H214" s="479"/>
      <c r="I214" s="479"/>
      <c r="J214" s="479"/>
      <c r="K214" s="596">
        <f>'STEPPED UP GENCO'!K40</f>
        <v>0.8948351999999999</v>
      </c>
      <c r="L214" s="595" t="s">
        <v>321</v>
      </c>
      <c r="M214" s="596"/>
      <c r="N214" s="596"/>
      <c r="O214" s="596"/>
      <c r="P214" s="594">
        <f>'STEPPED UP GENCO'!P40</f>
        <v>-1.5527095168</v>
      </c>
      <c r="Q214" s="597" t="s">
        <v>321</v>
      </c>
    </row>
    <row r="215" spans="1:17" ht="15">
      <c r="A215" s="575"/>
      <c r="B215" s="479"/>
      <c r="C215" s="479"/>
      <c r="D215" s="479"/>
      <c r="E215" s="479"/>
      <c r="F215" s="479"/>
      <c r="G215" s="479"/>
      <c r="H215" s="479"/>
      <c r="I215" s="479"/>
      <c r="J215" s="479"/>
      <c r="K215" s="479"/>
      <c r="L215" s="264"/>
      <c r="M215" s="479"/>
      <c r="N215" s="479"/>
      <c r="O215" s="479"/>
      <c r="P215" s="479"/>
      <c r="Q215" s="601"/>
    </row>
    <row r="216" spans="1:17" ht="15">
      <c r="A216" s="575"/>
      <c r="B216" s="479"/>
      <c r="C216" s="479"/>
      <c r="D216" s="479"/>
      <c r="E216" s="479"/>
      <c r="F216" s="479"/>
      <c r="G216" s="479"/>
      <c r="H216" s="479"/>
      <c r="I216" s="479"/>
      <c r="J216" s="479"/>
      <c r="K216" s="479"/>
      <c r="L216" s="264"/>
      <c r="M216" s="479"/>
      <c r="N216" s="479"/>
      <c r="O216" s="479"/>
      <c r="P216" s="479"/>
      <c r="Q216" s="601"/>
    </row>
    <row r="217" spans="1:17" ht="15">
      <c r="A217" s="575"/>
      <c r="B217" s="479"/>
      <c r="C217" s="479"/>
      <c r="D217" s="479"/>
      <c r="E217" s="479"/>
      <c r="F217" s="479"/>
      <c r="G217" s="479"/>
      <c r="H217" s="479"/>
      <c r="I217" s="479"/>
      <c r="J217" s="479"/>
      <c r="K217" s="479"/>
      <c r="L217" s="264"/>
      <c r="M217" s="479"/>
      <c r="N217" s="479"/>
      <c r="O217" s="479"/>
      <c r="P217" s="479"/>
      <c r="Q217" s="601"/>
    </row>
    <row r="218" spans="1:17" ht="23.25">
      <c r="A218" s="575"/>
      <c r="B218" s="479"/>
      <c r="C218" s="479"/>
      <c r="D218" s="479"/>
      <c r="E218" s="479"/>
      <c r="F218" s="479"/>
      <c r="G218" s="479"/>
      <c r="H218" s="564"/>
      <c r="I218" s="564"/>
      <c r="J218" s="602" t="s">
        <v>324</v>
      </c>
      <c r="K218" s="603">
        <f>SUM(K212:K217)</f>
        <v>-2.457150190000001</v>
      </c>
      <c r="L218" s="602" t="s">
        <v>321</v>
      </c>
      <c r="M218" s="596"/>
      <c r="N218" s="596"/>
      <c r="O218" s="596"/>
      <c r="P218" s="603">
        <f>SUM(P212:P217)</f>
        <v>-0.06233567680000207</v>
      </c>
      <c r="Q218" s="602" t="s">
        <v>321</v>
      </c>
    </row>
    <row r="219" spans="1:17" ht="13.5" thickBot="1">
      <c r="A219" s="576"/>
      <c r="B219" s="552"/>
      <c r="C219" s="552"/>
      <c r="D219" s="552"/>
      <c r="E219" s="552"/>
      <c r="F219" s="552"/>
      <c r="G219" s="552"/>
      <c r="H219" s="552"/>
      <c r="I219" s="552"/>
      <c r="J219" s="552"/>
      <c r="K219" s="552"/>
      <c r="L219" s="552"/>
      <c r="M219" s="552"/>
      <c r="N219" s="552"/>
      <c r="O219" s="552"/>
      <c r="P219" s="552"/>
      <c r="Q219" s="55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6" max="255" man="1"/>
    <brk id="125" max="18" man="1"/>
    <brk id="18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1"/>
  <sheetViews>
    <sheetView view="pageBreakPreview" zoomScale="85" zoomScaleNormal="70" zoomScaleSheetLayoutView="85" zoomScalePageLayoutView="50" workbookViewId="0" topLeftCell="A1">
      <selection activeCell="F45" sqref="F45"/>
    </sheetView>
  </sheetViews>
  <sheetFormatPr defaultColWidth="9.140625" defaultRowHeight="12.75"/>
  <cols>
    <col min="1" max="1" width="5.140625" style="440" customWidth="1"/>
    <col min="2" max="2" width="20.8515625" style="440" customWidth="1"/>
    <col min="3" max="3" width="11.28125" style="440" customWidth="1"/>
    <col min="4" max="4" width="9.140625" style="440" customWidth="1"/>
    <col min="5" max="5" width="14.421875" style="440" customWidth="1"/>
    <col min="6" max="6" width="7.00390625" style="440" customWidth="1"/>
    <col min="7" max="7" width="11.421875" style="440" customWidth="1"/>
    <col min="8" max="8" width="13.00390625" style="440" customWidth="1"/>
    <col min="9" max="9" width="9.00390625" style="440" customWidth="1"/>
    <col min="10" max="10" width="12.28125" style="440" customWidth="1"/>
    <col min="11" max="12" width="12.8515625" style="440" customWidth="1"/>
    <col min="13" max="13" width="13.28125" style="440" customWidth="1"/>
    <col min="14" max="14" width="11.421875" style="440" customWidth="1"/>
    <col min="15" max="15" width="13.140625" style="440" customWidth="1"/>
    <col min="16" max="16" width="14.7109375" style="440" customWidth="1"/>
    <col min="17" max="17" width="15.00390625" style="440" customWidth="1"/>
    <col min="18" max="18" width="0.13671875" style="440" customWidth="1"/>
    <col min="19" max="19" width="1.57421875" style="440" hidden="1" customWidth="1"/>
    <col min="20" max="20" width="9.140625" style="440" hidden="1" customWidth="1"/>
    <col min="21" max="21" width="4.28125" style="440" hidden="1" customWidth="1"/>
    <col min="22" max="22" width="4.00390625" style="440" hidden="1" customWidth="1"/>
    <col min="23" max="23" width="3.8515625" style="440" hidden="1" customWidth="1"/>
    <col min="24" max="24" width="9.140625" style="440" customWidth="1"/>
    <col min="25" max="25" width="2.57421875" style="440" customWidth="1"/>
    <col min="26" max="16384" width="9.140625" style="440" customWidth="1"/>
  </cols>
  <sheetData>
    <row r="1" spans="1:17" ht="26.25">
      <c r="A1" s="1" t="s">
        <v>232</v>
      </c>
      <c r="Q1" s="494" t="str">
        <f>NDPL!Q1</f>
        <v>MAY-2018</v>
      </c>
    </row>
    <row r="2" ht="18.75" customHeight="1">
      <c r="A2" s="75" t="s">
        <v>233</v>
      </c>
    </row>
    <row r="3" ht="23.25">
      <c r="A3" s="175" t="s">
        <v>207</v>
      </c>
    </row>
    <row r="4" spans="1:16" ht="24" thickBot="1">
      <c r="A4" s="378" t="s">
        <v>208</v>
      </c>
      <c r="G4" s="479"/>
      <c r="H4" s="479"/>
      <c r="I4" s="43" t="s">
        <v>387</v>
      </c>
      <c r="J4" s="479"/>
      <c r="K4" s="479"/>
      <c r="L4" s="479"/>
      <c r="M4" s="479"/>
      <c r="N4" s="43" t="s">
        <v>388</v>
      </c>
      <c r="O4" s="479"/>
      <c r="P4" s="479"/>
    </row>
    <row r="5" spans="1:17" ht="62.25" customHeight="1" thickBot="1" thickTop="1">
      <c r="A5" s="501" t="s">
        <v>8</v>
      </c>
      <c r="B5" s="502" t="s">
        <v>9</v>
      </c>
      <c r="C5" s="503" t="s">
        <v>1</v>
      </c>
      <c r="D5" s="503" t="s">
        <v>2</v>
      </c>
      <c r="E5" s="503" t="s">
        <v>3</v>
      </c>
      <c r="F5" s="503" t="s">
        <v>10</v>
      </c>
      <c r="G5" s="501" t="str">
        <f>NDPL!G5</f>
        <v>FINAL READING 31/05/2018</v>
      </c>
      <c r="H5" s="503" t="str">
        <f>NDPL!H5</f>
        <v>INTIAL READING 01/05/2018</v>
      </c>
      <c r="I5" s="503" t="s">
        <v>4</v>
      </c>
      <c r="J5" s="503" t="s">
        <v>5</v>
      </c>
      <c r="K5" s="503" t="s">
        <v>6</v>
      </c>
      <c r="L5" s="501" t="str">
        <f>NDPL!G5</f>
        <v>FINAL READING 31/05/2018</v>
      </c>
      <c r="M5" s="503" t="str">
        <f>NDPL!H5</f>
        <v>INTIAL READING 01/05/2018</v>
      </c>
      <c r="N5" s="503" t="s">
        <v>4</v>
      </c>
      <c r="O5" s="503" t="s">
        <v>5</v>
      </c>
      <c r="P5" s="503" t="s">
        <v>6</v>
      </c>
      <c r="Q5" s="504" t="s">
        <v>302</v>
      </c>
    </row>
    <row r="6" ht="14.25" thickBot="1" thickTop="1"/>
    <row r="7" spans="1:17" ht="18" customHeight="1" thickTop="1">
      <c r="A7" s="149"/>
      <c r="B7" s="150" t="s">
        <v>191</v>
      </c>
      <c r="C7" s="151"/>
      <c r="D7" s="151"/>
      <c r="E7" s="151"/>
      <c r="F7" s="151"/>
      <c r="G7" s="56"/>
      <c r="H7" s="604"/>
      <c r="I7" s="605"/>
      <c r="J7" s="605"/>
      <c r="K7" s="605"/>
      <c r="L7" s="606"/>
      <c r="M7" s="604"/>
      <c r="N7" s="604"/>
      <c r="O7" s="604"/>
      <c r="P7" s="604"/>
      <c r="Q7" s="537"/>
    </row>
    <row r="8" spans="1:17" ht="18" customHeight="1">
      <c r="A8" s="152"/>
      <c r="B8" s="153" t="s">
        <v>107</v>
      </c>
      <c r="C8" s="154"/>
      <c r="D8" s="155"/>
      <c r="E8" s="156"/>
      <c r="F8" s="157"/>
      <c r="G8" s="60"/>
      <c r="H8" s="607"/>
      <c r="I8" s="408"/>
      <c r="J8" s="408"/>
      <c r="K8" s="408"/>
      <c r="L8" s="608"/>
      <c r="M8" s="607"/>
      <c r="N8" s="380"/>
      <c r="O8" s="380"/>
      <c r="P8" s="380"/>
      <c r="Q8" s="444"/>
    </row>
    <row r="9" spans="1:17" ht="18">
      <c r="A9" s="152">
        <v>1</v>
      </c>
      <c r="B9" s="153" t="s">
        <v>108</v>
      </c>
      <c r="C9" s="154">
        <v>4865107</v>
      </c>
      <c r="D9" s="158" t="s">
        <v>12</v>
      </c>
      <c r="E9" s="245" t="s">
        <v>339</v>
      </c>
      <c r="F9" s="159">
        <v>266.67</v>
      </c>
      <c r="G9" s="432">
        <v>3731</v>
      </c>
      <c r="H9" s="433">
        <v>3713</v>
      </c>
      <c r="I9" s="408">
        <f aca="true" t="shared" si="0" ref="I9:I20">G9-H9</f>
        <v>18</v>
      </c>
      <c r="J9" s="408">
        <f>$F9*I9</f>
        <v>4800.06</v>
      </c>
      <c r="K9" s="408">
        <f>J9/1000000</f>
        <v>0.00480006</v>
      </c>
      <c r="L9" s="432">
        <v>1187</v>
      </c>
      <c r="M9" s="433">
        <v>557</v>
      </c>
      <c r="N9" s="408">
        <f aca="true" t="shared" si="1" ref="N9:N20">L9-M9</f>
        <v>630</v>
      </c>
      <c r="O9" s="408">
        <f>$F9*N9</f>
        <v>168002.1</v>
      </c>
      <c r="P9" s="408">
        <f>O9/1000000</f>
        <v>0.16800210000000002</v>
      </c>
      <c r="Q9" s="474"/>
    </row>
    <row r="10" spans="1:17" ht="18" customHeight="1">
      <c r="A10" s="152">
        <v>2</v>
      </c>
      <c r="B10" s="153" t="s">
        <v>109</v>
      </c>
      <c r="C10" s="154">
        <v>4865137</v>
      </c>
      <c r="D10" s="158" t="s">
        <v>12</v>
      </c>
      <c r="E10" s="245" t="s">
        <v>339</v>
      </c>
      <c r="F10" s="159">
        <v>100</v>
      </c>
      <c r="G10" s="321">
        <v>79468</v>
      </c>
      <c r="H10" s="322">
        <v>79406</v>
      </c>
      <c r="I10" s="408">
        <f t="shared" si="0"/>
        <v>62</v>
      </c>
      <c r="J10" s="408">
        <f aca="true" t="shared" si="2" ref="J10:J20">$F10*I10</f>
        <v>6200</v>
      </c>
      <c r="K10" s="408">
        <f aca="true" t="shared" si="3" ref="K10:K20">J10/1000000</f>
        <v>0.0062</v>
      </c>
      <c r="L10" s="432">
        <v>146109</v>
      </c>
      <c r="M10" s="322">
        <v>144158</v>
      </c>
      <c r="N10" s="405">
        <f t="shared" si="1"/>
        <v>1951</v>
      </c>
      <c r="O10" s="405">
        <f aca="true" t="shared" si="4" ref="O10:O20">$F10*N10</f>
        <v>195100</v>
      </c>
      <c r="P10" s="405">
        <f aca="true" t="shared" si="5" ref="P10:P20">O10/1000000</f>
        <v>0.1951</v>
      </c>
      <c r="Q10" s="444"/>
    </row>
    <row r="11" spans="1:17" ht="15">
      <c r="A11" s="152">
        <v>3</v>
      </c>
      <c r="B11" s="153" t="s">
        <v>110</v>
      </c>
      <c r="C11" s="154">
        <v>4865138</v>
      </c>
      <c r="D11" s="158" t="s">
        <v>12</v>
      </c>
      <c r="E11" s="245" t="s">
        <v>339</v>
      </c>
      <c r="F11" s="159">
        <v>200</v>
      </c>
      <c r="G11" s="321">
        <v>968029</v>
      </c>
      <c r="H11" s="322">
        <v>968040</v>
      </c>
      <c r="I11" s="263">
        <f t="shared" si="0"/>
        <v>-11</v>
      </c>
      <c r="J11" s="263">
        <f t="shared" si="2"/>
        <v>-2200</v>
      </c>
      <c r="K11" s="263">
        <f t="shared" si="3"/>
        <v>-0.0022</v>
      </c>
      <c r="L11" s="321">
        <v>994958</v>
      </c>
      <c r="M11" s="322">
        <v>994954</v>
      </c>
      <c r="N11" s="322">
        <f t="shared" si="1"/>
        <v>4</v>
      </c>
      <c r="O11" s="322">
        <f t="shared" si="4"/>
        <v>800</v>
      </c>
      <c r="P11" s="322">
        <f t="shared" si="5"/>
        <v>0.0008</v>
      </c>
      <c r="Q11" s="758"/>
    </row>
    <row r="12" spans="1:17" ht="18">
      <c r="A12" s="152"/>
      <c r="B12" s="153"/>
      <c r="C12" s="154">
        <v>4865136</v>
      </c>
      <c r="D12" s="158" t="s">
        <v>12</v>
      </c>
      <c r="E12" s="245" t="s">
        <v>339</v>
      </c>
      <c r="F12" s="159">
        <v>200</v>
      </c>
      <c r="G12" s="432">
        <v>0</v>
      </c>
      <c r="H12" s="433">
        <v>0</v>
      </c>
      <c r="I12" s="408">
        <f t="shared" si="0"/>
        <v>0</v>
      </c>
      <c r="J12" s="408">
        <f>$F12*I12</f>
        <v>0</v>
      </c>
      <c r="K12" s="408">
        <f>J12/1000000</f>
        <v>0</v>
      </c>
      <c r="L12" s="432">
        <v>999651</v>
      </c>
      <c r="M12" s="433">
        <v>1000000</v>
      </c>
      <c r="N12" s="408">
        <f t="shared" si="1"/>
        <v>-349</v>
      </c>
      <c r="O12" s="408">
        <f>$F12*N12</f>
        <v>-69800</v>
      </c>
      <c r="P12" s="408">
        <f>O12/1000000</f>
        <v>-0.0698</v>
      </c>
      <c r="Q12" s="611" t="s">
        <v>475</v>
      </c>
    </row>
    <row r="13" spans="1:17" ht="18">
      <c r="A13" s="152">
        <v>4</v>
      </c>
      <c r="B13" s="153" t="s">
        <v>111</v>
      </c>
      <c r="C13" s="154">
        <v>5295200</v>
      </c>
      <c r="D13" s="158" t="s">
        <v>12</v>
      </c>
      <c r="E13" s="245" t="s">
        <v>339</v>
      </c>
      <c r="F13" s="159">
        <v>200</v>
      </c>
      <c r="G13" s="432">
        <v>49166</v>
      </c>
      <c r="H13" s="322">
        <v>49011</v>
      </c>
      <c r="I13" s="408">
        <f t="shared" si="0"/>
        <v>155</v>
      </c>
      <c r="J13" s="408">
        <f t="shared" si="2"/>
        <v>31000</v>
      </c>
      <c r="K13" s="408">
        <f t="shared" si="3"/>
        <v>0.031</v>
      </c>
      <c r="L13" s="432">
        <v>120367</v>
      </c>
      <c r="M13" s="322">
        <v>118682</v>
      </c>
      <c r="N13" s="405">
        <f t="shared" si="1"/>
        <v>1685</v>
      </c>
      <c r="O13" s="405">
        <f t="shared" si="4"/>
        <v>337000</v>
      </c>
      <c r="P13" s="405">
        <f t="shared" si="5"/>
        <v>0.337</v>
      </c>
      <c r="Q13" s="690"/>
    </row>
    <row r="14" spans="1:17" ht="18" customHeight="1">
      <c r="A14" s="152">
        <v>5</v>
      </c>
      <c r="B14" s="153" t="s">
        <v>112</v>
      </c>
      <c r="C14" s="154">
        <v>4865050</v>
      </c>
      <c r="D14" s="158" t="s">
        <v>12</v>
      </c>
      <c r="E14" s="245" t="s">
        <v>339</v>
      </c>
      <c r="F14" s="159">
        <v>800</v>
      </c>
      <c r="G14" s="432">
        <v>18917</v>
      </c>
      <c r="H14" s="322">
        <v>18856</v>
      </c>
      <c r="I14" s="408">
        <f t="shared" si="0"/>
        <v>61</v>
      </c>
      <c r="J14" s="408">
        <f t="shared" si="2"/>
        <v>48800</v>
      </c>
      <c r="K14" s="408">
        <f t="shared" si="3"/>
        <v>0.0488</v>
      </c>
      <c r="L14" s="432">
        <v>14199</v>
      </c>
      <c r="M14" s="322">
        <v>13867</v>
      </c>
      <c r="N14" s="405">
        <f t="shared" si="1"/>
        <v>332</v>
      </c>
      <c r="O14" s="405">
        <f t="shared" si="4"/>
        <v>265600</v>
      </c>
      <c r="P14" s="405">
        <f t="shared" si="5"/>
        <v>0.2656</v>
      </c>
      <c r="Q14" s="697"/>
    </row>
    <row r="15" spans="1:17" ht="18" customHeight="1">
      <c r="A15" s="152">
        <v>6</v>
      </c>
      <c r="B15" s="153" t="s">
        <v>363</v>
      </c>
      <c r="C15" s="345">
        <v>4865150</v>
      </c>
      <c r="D15" s="37" t="s">
        <v>12</v>
      </c>
      <c r="E15" s="38" t="s">
        <v>339</v>
      </c>
      <c r="F15" s="351">
        <v>2000</v>
      </c>
      <c r="G15" s="321">
        <v>71612</v>
      </c>
      <c r="H15" s="322">
        <v>71612</v>
      </c>
      <c r="I15" s="263">
        <f t="shared" si="0"/>
        <v>0</v>
      </c>
      <c r="J15" s="263">
        <f t="shared" si="2"/>
        <v>0</v>
      </c>
      <c r="K15" s="263">
        <f t="shared" si="3"/>
        <v>0</v>
      </c>
      <c r="L15" s="321">
        <v>101085</v>
      </c>
      <c r="M15" s="322">
        <v>101080</v>
      </c>
      <c r="N15" s="322">
        <f t="shared" si="1"/>
        <v>5</v>
      </c>
      <c r="O15" s="322">
        <f t="shared" si="4"/>
        <v>10000</v>
      </c>
      <c r="P15" s="322">
        <f t="shared" si="5"/>
        <v>0.01</v>
      </c>
      <c r="Q15" s="450" t="s">
        <v>485</v>
      </c>
    </row>
    <row r="16" spans="1:17" ht="18" customHeight="1">
      <c r="A16" s="152"/>
      <c r="B16" s="153"/>
      <c r="C16" s="154">
        <v>4865004</v>
      </c>
      <c r="D16" s="158" t="s">
        <v>12</v>
      </c>
      <c r="E16" s="245" t="s">
        <v>339</v>
      </c>
      <c r="F16" s="159">
        <v>800</v>
      </c>
      <c r="G16" s="432">
        <v>40</v>
      </c>
      <c r="H16" s="322">
        <v>0</v>
      </c>
      <c r="I16" s="408">
        <f t="shared" si="0"/>
        <v>40</v>
      </c>
      <c r="J16" s="408">
        <f>$F16*I16</f>
        <v>32000</v>
      </c>
      <c r="K16" s="408">
        <f>J16/1000000</f>
        <v>0.032</v>
      </c>
      <c r="L16" s="432">
        <v>393</v>
      </c>
      <c r="M16" s="322">
        <v>0</v>
      </c>
      <c r="N16" s="405">
        <f t="shared" si="1"/>
        <v>393</v>
      </c>
      <c r="O16" s="405">
        <f>$F16*N16</f>
        <v>314400</v>
      </c>
      <c r="P16" s="405">
        <f>O16/1000000</f>
        <v>0.3144</v>
      </c>
      <c r="Q16" s="474" t="s">
        <v>464</v>
      </c>
    </row>
    <row r="17" spans="1:17" ht="18" customHeight="1">
      <c r="A17" s="152">
        <v>7</v>
      </c>
      <c r="B17" s="342" t="s">
        <v>385</v>
      </c>
      <c r="C17" s="345">
        <v>5128434</v>
      </c>
      <c r="D17" s="158" t="s">
        <v>12</v>
      </c>
      <c r="E17" s="245" t="s">
        <v>339</v>
      </c>
      <c r="F17" s="351">
        <v>800</v>
      </c>
      <c r="G17" s="432">
        <v>970404</v>
      </c>
      <c r="H17" s="322">
        <v>970482</v>
      </c>
      <c r="I17" s="408">
        <f t="shared" si="0"/>
        <v>-78</v>
      </c>
      <c r="J17" s="408">
        <f t="shared" si="2"/>
        <v>-62400</v>
      </c>
      <c r="K17" s="408">
        <f t="shared" si="3"/>
        <v>-0.0624</v>
      </c>
      <c r="L17" s="432">
        <v>986263</v>
      </c>
      <c r="M17" s="322">
        <v>986566</v>
      </c>
      <c r="N17" s="405">
        <f t="shared" si="1"/>
        <v>-303</v>
      </c>
      <c r="O17" s="405">
        <f t="shared" si="4"/>
        <v>-242400</v>
      </c>
      <c r="P17" s="405">
        <f t="shared" si="5"/>
        <v>-0.2424</v>
      </c>
      <c r="Q17" s="444"/>
    </row>
    <row r="18" spans="1:17" ht="18" customHeight="1">
      <c r="A18" s="152">
        <v>8</v>
      </c>
      <c r="B18" s="342" t="s">
        <v>384</v>
      </c>
      <c r="C18" s="345">
        <v>4864998</v>
      </c>
      <c r="D18" s="158" t="s">
        <v>12</v>
      </c>
      <c r="E18" s="245" t="s">
        <v>339</v>
      </c>
      <c r="F18" s="351">
        <v>800</v>
      </c>
      <c r="G18" s="432">
        <v>975160</v>
      </c>
      <c r="H18" s="322">
        <v>975311</v>
      </c>
      <c r="I18" s="408">
        <f t="shared" si="0"/>
        <v>-151</v>
      </c>
      <c r="J18" s="408">
        <f t="shared" si="2"/>
        <v>-120800</v>
      </c>
      <c r="K18" s="408">
        <f t="shared" si="3"/>
        <v>-0.1208</v>
      </c>
      <c r="L18" s="432">
        <v>986989</v>
      </c>
      <c r="M18" s="322">
        <v>987306</v>
      </c>
      <c r="N18" s="405">
        <f t="shared" si="1"/>
        <v>-317</v>
      </c>
      <c r="O18" s="405">
        <f t="shared" si="4"/>
        <v>-253600</v>
      </c>
      <c r="P18" s="405">
        <f t="shared" si="5"/>
        <v>-0.2536</v>
      </c>
      <c r="Q18" s="444"/>
    </row>
    <row r="19" spans="1:17" ht="18" customHeight="1">
      <c r="A19" s="152">
        <v>9</v>
      </c>
      <c r="B19" s="342" t="s">
        <v>378</v>
      </c>
      <c r="C19" s="345">
        <v>4864993</v>
      </c>
      <c r="D19" s="158" t="s">
        <v>12</v>
      </c>
      <c r="E19" s="245" t="s">
        <v>339</v>
      </c>
      <c r="F19" s="351">
        <v>800</v>
      </c>
      <c r="G19" s="432">
        <v>983614</v>
      </c>
      <c r="H19" s="322">
        <v>983764</v>
      </c>
      <c r="I19" s="408">
        <f t="shared" si="0"/>
        <v>-150</v>
      </c>
      <c r="J19" s="408">
        <f t="shared" si="2"/>
        <v>-120000</v>
      </c>
      <c r="K19" s="408">
        <f t="shared" si="3"/>
        <v>-0.12</v>
      </c>
      <c r="L19" s="432">
        <v>993360</v>
      </c>
      <c r="M19" s="322">
        <v>993919</v>
      </c>
      <c r="N19" s="405">
        <f t="shared" si="1"/>
        <v>-559</v>
      </c>
      <c r="O19" s="405">
        <f t="shared" si="4"/>
        <v>-447200</v>
      </c>
      <c r="P19" s="405">
        <f t="shared" si="5"/>
        <v>-0.4472</v>
      </c>
      <c r="Q19" s="475"/>
    </row>
    <row r="20" spans="1:17" ht="15.75" customHeight="1">
      <c r="A20" s="152">
        <v>10</v>
      </c>
      <c r="B20" s="342" t="s">
        <v>420</v>
      </c>
      <c r="C20" s="345">
        <v>5128447</v>
      </c>
      <c r="D20" s="158" t="s">
        <v>12</v>
      </c>
      <c r="E20" s="245" t="s">
        <v>339</v>
      </c>
      <c r="F20" s="351">
        <v>800</v>
      </c>
      <c r="G20" s="432">
        <v>973927</v>
      </c>
      <c r="H20" s="322">
        <v>974120</v>
      </c>
      <c r="I20" s="263">
        <f t="shared" si="0"/>
        <v>-193</v>
      </c>
      <c r="J20" s="263">
        <f t="shared" si="2"/>
        <v>-154400</v>
      </c>
      <c r="K20" s="263">
        <f t="shared" si="3"/>
        <v>-0.1544</v>
      </c>
      <c r="L20" s="432">
        <v>994591</v>
      </c>
      <c r="M20" s="322">
        <v>994511</v>
      </c>
      <c r="N20" s="322">
        <f t="shared" si="1"/>
        <v>80</v>
      </c>
      <c r="O20" s="322">
        <f t="shared" si="4"/>
        <v>64000</v>
      </c>
      <c r="P20" s="322">
        <f t="shared" si="5"/>
        <v>0.064</v>
      </c>
      <c r="Q20" s="475"/>
    </row>
    <row r="21" spans="1:17" ht="18" customHeight="1">
      <c r="A21" s="152"/>
      <c r="B21" s="160" t="s">
        <v>369</v>
      </c>
      <c r="C21" s="154"/>
      <c r="D21" s="158"/>
      <c r="E21" s="245"/>
      <c r="F21" s="159"/>
      <c r="G21" s="99"/>
      <c r="H21" s="380"/>
      <c r="I21" s="408"/>
      <c r="J21" s="408"/>
      <c r="K21" s="408"/>
      <c r="L21" s="381"/>
      <c r="M21" s="380"/>
      <c r="N21" s="405"/>
      <c r="O21" s="405"/>
      <c r="P21" s="405"/>
      <c r="Q21" s="444"/>
    </row>
    <row r="22" spans="1:17" ht="18" customHeight="1">
      <c r="A22" s="152">
        <v>11</v>
      </c>
      <c r="B22" s="153" t="s">
        <v>192</v>
      </c>
      <c r="C22" s="154">
        <v>4865161</v>
      </c>
      <c r="D22" s="155" t="s">
        <v>12</v>
      </c>
      <c r="E22" s="245" t="s">
        <v>339</v>
      </c>
      <c r="F22" s="159">
        <v>50</v>
      </c>
      <c r="G22" s="432">
        <v>997505</v>
      </c>
      <c r="H22" s="322">
        <v>997505</v>
      </c>
      <c r="I22" s="408">
        <f aca="true" t="shared" si="6" ref="I22:I29">G22-H22</f>
        <v>0</v>
      </c>
      <c r="J22" s="408">
        <f>$F22*I22</f>
        <v>0</v>
      </c>
      <c r="K22" s="408">
        <f>J22/1000000</f>
        <v>0</v>
      </c>
      <c r="L22" s="432">
        <v>16944</v>
      </c>
      <c r="M22" s="322">
        <v>14029</v>
      </c>
      <c r="N22" s="405">
        <f aca="true" t="shared" si="7" ref="N22:N29">L22-M22</f>
        <v>2915</v>
      </c>
      <c r="O22" s="405">
        <f>$F22*N22</f>
        <v>145750</v>
      </c>
      <c r="P22" s="405">
        <f>O22/1000000</f>
        <v>0.14575</v>
      </c>
      <c r="Q22" s="444"/>
    </row>
    <row r="23" spans="1:17" ht="13.5" customHeight="1">
      <c r="A23" s="152">
        <v>12</v>
      </c>
      <c r="B23" s="153" t="s">
        <v>193</v>
      </c>
      <c r="C23" s="154">
        <v>4865131</v>
      </c>
      <c r="D23" s="158" t="s">
        <v>12</v>
      </c>
      <c r="E23" s="245" t="s">
        <v>339</v>
      </c>
      <c r="F23" s="159">
        <v>75</v>
      </c>
      <c r="G23" s="432">
        <v>989447</v>
      </c>
      <c r="H23" s="322">
        <v>989447</v>
      </c>
      <c r="I23" s="457">
        <f t="shared" si="6"/>
        <v>0</v>
      </c>
      <c r="J23" s="457">
        <f aca="true" t="shared" si="8" ref="J23:J29">$F23*I23</f>
        <v>0</v>
      </c>
      <c r="K23" s="457">
        <f aca="true" t="shared" si="9" ref="K23:K29">J23/1000000</f>
        <v>0</v>
      </c>
      <c r="L23" s="432">
        <v>21232</v>
      </c>
      <c r="M23" s="322">
        <v>17860</v>
      </c>
      <c r="N23" s="263">
        <f t="shared" si="7"/>
        <v>3372</v>
      </c>
      <c r="O23" s="263">
        <f aca="true" t="shared" si="10" ref="O23:O29">$F23*N23</f>
        <v>252900</v>
      </c>
      <c r="P23" s="263">
        <f aca="true" t="shared" si="11" ref="P23:P29">O23/1000000</f>
        <v>0.2529</v>
      </c>
      <c r="Q23" s="444"/>
    </row>
    <row r="24" spans="1:17" ht="18" customHeight="1">
      <c r="A24" s="152">
        <v>13</v>
      </c>
      <c r="B24" s="156" t="s">
        <v>194</v>
      </c>
      <c r="C24" s="154">
        <v>4902512</v>
      </c>
      <c r="D24" s="158" t="s">
        <v>12</v>
      </c>
      <c r="E24" s="245" t="s">
        <v>339</v>
      </c>
      <c r="F24" s="159">
        <v>500</v>
      </c>
      <c r="G24" s="432">
        <v>117</v>
      </c>
      <c r="H24" s="322">
        <v>117</v>
      </c>
      <c r="I24" s="408">
        <f t="shared" si="6"/>
        <v>0</v>
      </c>
      <c r="J24" s="408">
        <f t="shared" si="8"/>
        <v>0</v>
      </c>
      <c r="K24" s="408">
        <f t="shared" si="9"/>
        <v>0</v>
      </c>
      <c r="L24" s="432">
        <v>3724</v>
      </c>
      <c r="M24" s="322">
        <v>2936</v>
      </c>
      <c r="N24" s="405">
        <f t="shared" si="7"/>
        <v>788</v>
      </c>
      <c r="O24" s="405">
        <f t="shared" si="10"/>
        <v>394000</v>
      </c>
      <c r="P24" s="405">
        <f t="shared" si="11"/>
        <v>0.394</v>
      </c>
      <c r="Q24" s="444"/>
    </row>
    <row r="25" spans="1:17" ht="18" customHeight="1">
      <c r="A25" s="152">
        <v>14</v>
      </c>
      <c r="B25" s="153" t="s">
        <v>195</v>
      </c>
      <c r="C25" s="154">
        <v>4865178</v>
      </c>
      <c r="D25" s="158" t="s">
        <v>12</v>
      </c>
      <c r="E25" s="245" t="s">
        <v>339</v>
      </c>
      <c r="F25" s="159">
        <v>375</v>
      </c>
      <c r="G25" s="432">
        <v>999217</v>
      </c>
      <c r="H25" s="322">
        <v>999217</v>
      </c>
      <c r="I25" s="408">
        <f t="shared" si="6"/>
        <v>0</v>
      </c>
      <c r="J25" s="408">
        <f t="shared" si="8"/>
        <v>0</v>
      </c>
      <c r="K25" s="408">
        <f t="shared" si="9"/>
        <v>0</v>
      </c>
      <c r="L25" s="432">
        <v>5650</v>
      </c>
      <c r="M25" s="322">
        <v>5221</v>
      </c>
      <c r="N25" s="405">
        <f t="shared" si="7"/>
        <v>429</v>
      </c>
      <c r="O25" s="405">
        <f t="shared" si="10"/>
        <v>160875</v>
      </c>
      <c r="P25" s="405">
        <f t="shared" si="11"/>
        <v>0.160875</v>
      </c>
      <c r="Q25" s="444"/>
    </row>
    <row r="26" spans="1:17" ht="18" customHeight="1">
      <c r="A26" s="152">
        <v>15</v>
      </c>
      <c r="B26" s="153" t="s">
        <v>196</v>
      </c>
      <c r="C26" s="154">
        <v>4865128</v>
      </c>
      <c r="D26" s="158" t="s">
        <v>12</v>
      </c>
      <c r="E26" s="245" t="s">
        <v>339</v>
      </c>
      <c r="F26" s="159">
        <v>100</v>
      </c>
      <c r="G26" s="432">
        <v>988082</v>
      </c>
      <c r="H26" s="322">
        <v>988082</v>
      </c>
      <c r="I26" s="408">
        <f t="shared" si="6"/>
        <v>0</v>
      </c>
      <c r="J26" s="408">
        <f t="shared" si="8"/>
        <v>0</v>
      </c>
      <c r="K26" s="408">
        <f t="shared" si="9"/>
        <v>0</v>
      </c>
      <c r="L26" s="432">
        <v>334580</v>
      </c>
      <c r="M26" s="322">
        <v>332396</v>
      </c>
      <c r="N26" s="405">
        <f t="shared" si="7"/>
        <v>2184</v>
      </c>
      <c r="O26" s="405">
        <f t="shared" si="10"/>
        <v>218400</v>
      </c>
      <c r="P26" s="405">
        <f t="shared" si="11"/>
        <v>0.2184</v>
      </c>
      <c r="Q26" s="444"/>
    </row>
    <row r="27" spans="1:17" ht="18" customHeight="1">
      <c r="A27" s="152">
        <v>16</v>
      </c>
      <c r="B27" s="153" t="s">
        <v>197</v>
      </c>
      <c r="C27" s="154">
        <v>4865159</v>
      </c>
      <c r="D27" s="155" t="s">
        <v>12</v>
      </c>
      <c r="E27" s="245" t="s">
        <v>339</v>
      </c>
      <c r="F27" s="159">
        <v>75</v>
      </c>
      <c r="G27" s="432">
        <v>266</v>
      </c>
      <c r="H27" s="322">
        <v>266</v>
      </c>
      <c r="I27" s="408">
        <f t="shared" si="6"/>
        <v>0</v>
      </c>
      <c r="J27" s="408">
        <f t="shared" si="8"/>
        <v>0</v>
      </c>
      <c r="K27" s="408">
        <f t="shared" si="9"/>
        <v>0</v>
      </c>
      <c r="L27" s="432">
        <v>24051</v>
      </c>
      <c r="M27" s="322">
        <v>19544</v>
      </c>
      <c r="N27" s="405">
        <f t="shared" si="7"/>
        <v>4507</v>
      </c>
      <c r="O27" s="405">
        <f t="shared" si="10"/>
        <v>338025</v>
      </c>
      <c r="P27" s="405">
        <f t="shared" si="11"/>
        <v>0.338025</v>
      </c>
      <c r="Q27" s="444"/>
    </row>
    <row r="28" spans="1:17" ht="18" customHeight="1">
      <c r="A28" s="152">
        <v>17</v>
      </c>
      <c r="B28" s="153" t="s">
        <v>198</v>
      </c>
      <c r="C28" s="154">
        <v>4865130</v>
      </c>
      <c r="D28" s="158" t="s">
        <v>12</v>
      </c>
      <c r="E28" s="245" t="s">
        <v>339</v>
      </c>
      <c r="F28" s="159">
        <v>100</v>
      </c>
      <c r="G28" s="432">
        <v>3358</v>
      </c>
      <c r="H28" s="322">
        <v>3358</v>
      </c>
      <c r="I28" s="408">
        <f t="shared" si="6"/>
        <v>0</v>
      </c>
      <c r="J28" s="408">
        <f t="shared" si="8"/>
        <v>0</v>
      </c>
      <c r="K28" s="408">
        <f t="shared" si="9"/>
        <v>0</v>
      </c>
      <c r="L28" s="432">
        <v>265638</v>
      </c>
      <c r="M28" s="322">
        <v>265638</v>
      </c>
      <c r="N28" s="405">
        <f t="shared" si="7"/>
        <v>0</v>
      </c>
      <c r="O28" s="405">
        <f t="shared" si="10"/>
        <v>0</v>
      </c>
      <c r="P28" s="405">
        <f t="shared" si="11"/>
        <v>0</v>
      </c>
      <c r="Q28" s="444"/>
    </row>
    <row r="29" spans="1:17" ht="18" customHeight="1">
      <c r="A29" s="152">
        <v>18</v>
      </c>
      <c r="B29" s="153" t="s">
        <v>199</v>
      </c>
      <c r="C29" s="154">
        <v>4865132</v>
      </c>
      <c r="D29" s="158" t="s">
        <v>12</v>
      </c>
      <c r="E29" s="245" t="s">
        <v>339</v>
      </c>
      <c r="F29" s="159">
        <v>100</v>
      </c>
      <c r="G29" s="432">
        <v>89199</v>
      </c>
      <c r="H29" s="322">
        <v>89199</v>
      </c>
      <c r="I29" s="408">
        <f t="shared" si="6"/>
        <v>0</v>
      </c>
      <c r="J29" s="408">
        <f t="shared" si="8"/>
        <v>0</v>
      </c>
      <c r="K29" s="408">
        <f t="shared" si="9"/>
        <v>0</v>
      </c>
      <c r="L29" s="432">
        <v>748581</v>
      </c>
      <c r="M29" s="322">
        <v>748912</v>
      </c>
      <c r="N29" s="405">
        <f t="shared" si="7"/>
        <v>-331</v>
      </c>
      <c r="O29" s="405">
        <f t="shared" si="10"/>
        <v>-33100</v>
      </c>
      <c r="P29" s="405">
        <f t="shared" si="11"/>
        <v>-0.0331</v>
      </c>
      <c r="Q29" s="445"/>
    </row>
    <row r="30" spans="1:17" ht="18" customHeight="1">
      <c r="A30" s="152"/>
      <c r="B30" s="161" t="s">
        <v>200</v>
      </c>
      <c r="C30" s="154"/>
      <c r="D30" s="158"/>
      <c r="E30" s="245"/>
      <c r="F30" s="159"/>
      <c r="G30" s="99"/>
      <c r="H30" s="380"/>
      <c r="I30" s="408"/>
      <c r="J30" s="408"/>
      <c r="K30" s="408"/>
      <c r="L30" s="381"/>
      <c r="M30" s="380"/>
      <c r="N30" s="405"/>
      <c r="O30" s="405"/>
      <c r="P30" s="405"/>
      <c r="Q30" s="444"/>
    </row>
    <row r="31" spans="1:17" ht="18" customHeight="1">
      <c r="A31" s="152">
        <v>19</v>
      </c>
      <c r="B31" s="153" t="s">
        <v>201</v>
      </c>
      <c r="C31" s="154">
        <v>4865037</v>
      </c>
      <c r="D31" s="158" t="s">
        <v>12</v>
      </c>
      <c r="E31" s="245" t="s">
        <v>339</v>
      </c>
      <c r="F31" s="159">
        <v>1000</v>
      </c>
      <c r="G31" s="432">
        <v>997869</v>
      </c>
      <c r="H31" s="322">
        <v>997972</v>
      </c>
      <c r="I31" s="408">
        <f>G31-H31</f>
        <v>-103</v>
      </c>
      <c r="J31" s="408">
        <f>$F31*I31</f>
        <v>-103000</v>
      </c>
      <c r="K31" s="408">
        <f>J31/1000000</f>
        <v>-0.103</v>
      </c>
      <c r="L31" s="432">
        <v>102084</v>
      </c>
      <c r="M31" s="322">
        <v>102070</v>
      </c>
      <c r="N31" s="405">
        <f>L31-M31</f>
        <v>14</v>
      </c>
      <c r="O31" s="405">
        <f>$F31*N31</f>
        <v>14000</v>
      </c>
      <c r="P31" s="405">
        <f>O31/1000000</f>
        <v>0.014</v>
      </c>
      <c r="Q31" s="444"/>
    </row>
    <row r="32" spans="1:17" ht="18" customHeight="1">
      <c r="A32" s="152">
        <v>20</v>
      </c>
      <c r="B32" s="153" t="s">
        <v>202</v>
      </c>
      <c r="C32" s="154">
        <v>4865044</v>
      </c>
      <c r="D32" s="158" t="s">
        <v>12</v>
      </c>
      <c r="E32" s="245" t="s">
        <v>339</v>
      </c>
      <c r="F32" s="159">
        <v>1000</v>
      </c>
      <c r="G32" s="432">
        <v>993771</v>
      </c>
      <c r="H32" s="322">
        <v>993820</v>
      </c>
      <c r="I32" s="408">
        <f>G32-H32</f>
        <v>-49</v>
      </c>
      <c r="J32" s="408">
        <f>$F32*I32</f>
        <v>-49000</v>
      </c>
      <c r="K32" s="408">
        <f>J32/1000000</f>
        <v>-0.049</v>
      </c>
      <c r="L32" s="432">
        <v>21818</v>
      </c>
      <c r="M32" s="322">
        <v>21787</v>
      </c>
      <c r="N32" s="405">
        <f>L32-M32</f>
        <v>31</v>
      </c>
      <c r="O32" s="405">
        <f>$F32*N32</f>
        <v>31000</v>
      </c>
      <c r="P32" s="405">
        <f>O32/1000000</f>
        <v>0.031</v>
      </c>
      <c r="Q32" s="444" t="s">
        <v>485</v>
      </c>
    </row>
    <row r="33" spans="1:17" ht="18" customHeight="1">
      <c r="A33" s="152">
        <v>21</v>
      </c>
      <c r="B33" s="153" t="s">
        <v>203</v>
      </c>
      <c r="C33" s="154">
        <v>4865039</v>
      </c>
      <c r="D33" s="158" t="s">
        <v>12</v>
      </c>
      <c r="E33" s="245" t="s">
        <v>339</v>
      </c>
      <c r="F33" s="159">
        <v>1000</v>
      </c>
      <c r="G33" s="432">
        <v>990717</v>
      </c>
      <c r="H33" s="322">
        <v>991109</v>
      </c>
      <c r="I33" s="408">
        <f>G33-H33</f>
        <v>-392</v>
      </c>
      <c r="J33" s="408">
        <f>$F33*I33</f>
        <v>-392000</v>
      </c>
      <c r="K33" s="408">
        <f>J33/1000000</f>
        <v>-0.392</v>
      </c>
      <c r="L33" s="432">
        <v>143898</v>
      </c>
      <c r="M33" s="322">
        <v>143903</v>
      </c>
      <c r="N33" s="405">
        <f>L33-M33</f>
        <v>-5</v>
      </c>
      <c r="O33" s="405">
        <f>$F33*N33</f>
        <v>-5000</v>
      </c>
      <c r="P33" s="405">
        <f>O33/1000000</f>
        <v>-0.005</v>
      </c>
      <c r="Q33" s="444"/>
    </row>
    <row r="34" spans="1:17" ht="18" customHeight="1">
      <c r="A34" s="152">
        <v>22</v>
      </c>
      <c r="B34" s="156" t="s">
        <v>204</v>
      </c>
      <c r="C34" s="154">
        <v>4865040</v>
      </c>
      <c r="D34" s="158" t="s">
        <v>12</v>
      </c>
      <c r="E34" s="245" t="s">
        <v>339</v>
      </c>
      <c r="F34" s="159">
        <v>1000</v>
      </c>
      <c r="G34" s="432">
        <v>6150</v>
      </c>
      <c r="H34" s="322">
        <v>5924</v>
      </c>
      <c r="I34" s="457">
        <f>G34-H34</f>
        <v>226</v>
      </c>
      <c r="J34" s="457">
        <f>$F34*I34</f>
        <v>226000</v>
      </c>
      <c r="K34" s="457">
        <f>J34/1000000</f>
        <v>0.226</v>
      </c>
      <c r="L34" s="432">
        <v>59493</v>
      </c>
      <c r="M34" s="322">
        <v>59490</v>
      </c>
      <c r="N34" s="263">
        <f>L34-M34</f>
        <v>3</v>
      </c>
      <c r="O34" s="263">
        <f>$F34*N34</f>
        <v>3000</v>
      </c>
      <c r="P34" s="263">
        <f>O34/1000000</f>
        <v>0.003</v>
      </c>
      <c r="Q34" s="444"/>
    </row>
    <row r="35" spans="1:17" ht="18" customHeight="1">
      <c r="A35" s="152"/>
      <c r="B35" s="161"/>
      <c r="C35" s="154"/>
      <c r="D35" s="158"/>
      <c r="E35" s="245"/>
      <c r="F35" s="159"/>
      <c r="G35" s="99"/>
      <c r="H35" s="380"/>
      <c r="I35" s="408"/>
      <c r="J35" s="408"/>
      <c r="K35" s="609">
        <f>SUM(K31:K34)</f>
        <v>-0.31800000000000006</v>
      </c>
      <c r="L35" s="381"/>
      <c r="M35" s="380"/>
      <c r="N35" s="405"/>
      <c r="O35" s="405"/>
      <c r="P35" s="610">
        <f>SUM(P31:P34)</f>
        <v>0.043000000000000003</v>
      </c>
      <c r="Q35" s="444"/>
    </row>
    <row r="36" spans="1:17" ht="18" customHeight="1">
      <c r="A36" s="152"/>
      <c r="B36" s="160" t="s">
        <v>116</v>
      </c>
      <c r="C36" s="154"/>
      <c r="D36" s="155"/>
      <c r="E36" s="245"/>
      <c r="F36" s="159"/>
      <c r="G36" s="99"/>
      <c r="H36" s="380"/>
      <c r="I36" s="408"/>
      <c r="J36" s="408"/>
      <c r="K36" s="408"/>
      <c r="L36" s="381"/>
      <c r="M36" s="380"/>
      <c r="N36" s="405"/>
      <c r="O36" s="405"/>
      <c r="P36" s="405"/>
      <c r="Q36" s="444"/>
    </row>
    <row r="37" spans="1:17" ht="18" customHeight="1">
      <c r="A37" s="152">
        <v>23</v>
      </c>
      <c r="B37" s="698" t="s">
        <v>390</v>
      </c>
      <c r="C37" s="154">
        <v>4864955</v>
      </c>
      <c r="D37" s="153" t="s">
        <v>12</v>
      </c>
      <c r="E37" s="153" t="s">
        <v>339</v>
      </c>
      <c r="F37" s="159">
        <v>1000</v>
      </c>
      <c r="G37" s="432">
        <v>999056</v>
      </c>
      <c r="H37" s="322">
        <v>998929</v>
      </c>
      <c r="I37" s="408">
        <f>G37-H37</f>
        <v>127</v>
      </c>
      <c r="J37" s="408">
        <f>$F37*I37</f>
        <v>127000</v>
      </c>
      <c r="K37" s="408">
        <f>J37/1000000</f>
        <v>0.127</v>
      </c>
      <c r="L37" s="432">
        <v>805</v>
      </c>
      <c r="M37" s="322">
        <v>743</v>
      </c>
      <c r="N37" s="405">
        <f>L37-M37</f>
        <v>62</v>
      </c>
      <c r="O37" s="405">
        <f>$F37*N37</f>
        <v>62000</v>
      </c>
      <c r="P37" s="405">
        <f>O37/1000000</f>
        <v>0.062</v>
      </c>
      <c r="Q37" s="695"/>
    </row>
    <row r="38" spans="1:17" ht="18">
      <c r="A38" s="152">
        <v>24</v>
      </c>
      <c r="B38" s="153" t="s">
        <v>178</v>
      </c>
      <c r="C38" s="154">
        <v>4864820</v>
      </c>
      <c r="D38" s="158" t="s">
        <v>12</v>
      </c>
      <c r="E38" s="245" t="s">
        <v>339</v>
      </c>
      <c r="F38" s="159">
        <v>160</v>
      </c>
      <c r="G38" s="432">
        <v>5605</v>
      </c>
      <c r="H38" s="322">
        <v>5557</v>
      </c>
      <c r="I38" s="408">
        <f>G38-H38</f>
        <v>48</v>
      </c>
      <c r="J38" s="408">
        <f>$F38*I38</f>
        <v>7680</v>
      </c>
      <c r="K38" s="408">
        <f>J38/1000000</f>
        <v>0.00768</v>
      </c>
      <c r="L38" s="432">
        <v>4621</v>
      </c>
      <c r="M38" s="322">
        <v>3771</v>
      </c>
      <c r="N38" s="405">
        <f>L38-M38</f>
        <v>850</v>
      </c>
      <c r="O38" s="405">
        <f>$F38*N38</f>
        <v>136000</v>
      </c>
      <c r="P38" s="405">
        <f>O38/1000000</f>
        <v>0.136</v>
      </c>
      <c r="Q38" s="441"/>
    </row>
    <row r="39" spans="1:17" ht="18" customHeight="1">
      <c r="A39" s="152">
        <v>25</v>
      </c>
      <c r="B39" s="156" t="s">
        <v>179</v>
      </c>
      <c r="C39" s="154">
        <v>4864811</v>
      </c>
      <c r="D39" s="158" t="s">
        <v>12</v>
      </c>
      <c r="E39" s="245" t="s">
        <v>339</v>
      </c>
      <c r="F39" s="159">
        <v>200</v>
      </c>
      <c r="G39" s="432">
        <v>437</v>
      </c>
      <c r="H39" s="322">
        <v>0</v>
      </c>
      <c r="I39" s="408">
        <f>G39-H39</f>
        <v>437</v>
      </c>
      <c r="J39" s="408">
        <f>$F39*I39</f>
        <v>87400</v>
      </c>
      <c r="K39" s="408">
        <f>J39/1000000</f>
        <v>0.0874</v>
      </c>
      <c r="L39" s="432">
        <v>999540</v>
      </c>
      <c r="M39" s="322">
        <v>1000000</v>
      </c>
      <c r="N39" s="405">
        <f>L39-M39</f>
        <v>-460</v>
      </c>
      <c r="O39" s="405">
        <f>$F39*N39</f>
        <v>-92000</v>
      </c>
      <c r="P39" s="405">
        <f>O39/1000000</f>
        <v>-0.092</v>
      </c>
      <c r="Q39" s="451"/>
    </row>
    <row r="40" spans="1:17" ht="18" customHeight="1">
      <c r="A40" s="152">
        <v>26</v>
      </c>
      <c r="B40" s="156" t="s">
        <v>398</v>
      </c>
      <c r="C40" s="154">
        <v>4864961</v>
      </c>
      <c r="D40" s="158" t="s">
        <v>12</v>
      </c>
      <c r="E40" s="245" t="s">
        <v>339</v>
      </c>
      <c r="F40" s="159">
        <v>1000</v>
      </c>
      <c r="G40" s="432">
        <v>994203</v>
      </c>
      <c r="H40" s="322">
        <v>994296</v>
      </c>
      <c r="I40" s="457">
        <f>G40-H40</f>
        <v>-93</v>
      </c>
      <c r="J40" s="457">
        <f>$F40*I40</f>
        <v>-93000</v>
      </c>
      <c r="K40" s="457">
        <f>J40/1000000</f>
        <v>-0.093</v>
      </c>
      <c r="L40" s="432">
        <v>999844</v>
      </c>
      <c r="M40" s="322">
        <v>999819</v>
      </c>
      <c r="N40" s="263">
        <f>L40-M40</f>
        <v>25</v>
      </c>
      <c r="O40" s="263">
        <f>$F40*N40</f>
        <v>25000</v>
      </c>
      <c r="P40" s="263">
        <f>O40/1000000</f>
        <v>0.025</v>
      </c>
      <c r="Q40" s="441"/>
    </row>
    <row r="41" spans="1:17" ht="18" customHeight="1">
      <c r="A41" s="152"/>
      <c r="B41" s="161" t="s">
        <v>183</v>
      </c>
      <c r="C41" s="154"/>
      <c r="D41" s="158"/>
      <c r="E41" s="245"/>
      <c r="F41" s="159"/>
      <c r="G41" s="99"/>
      <c r="H41" s="380"/>
      <c r="I41" s="408"/>
      <c r="J41" s="408"/>
      <c r="K41" s="408"/>
      <c r="L41" s="381"/>
      <c r="M41" s="380"/>
      <c r="N41" s="405"/>
      <c r="O41" s="405"/>
      <c r="P41" s="405"/>
      <c r="Q41" s="476"/>
    </row>
    <row r="42" spans="1:17" ht="13.5" customHeight="1">
      <c r="A42" s="152">
        <v>27</v>
      </c>
      <c r="B42" s="153" t="s">
        <v>389</v>
      </c>
      <c r="C42" s="154">
        <v>4864892</v>
      </c>
      <c r="D42" s="158" t="s">
        <v>12</v>
      </c>
      <c r="E42" s="245" t="s">
        <v>339</v>
      </c>
      <c r="F42" s="159">
        <v>-500</v>
      </c>
      <c r="G42" s="321">
        <v>999028</v>
      </c>
      <c r="H42" s="322">
        <v>999028</v>
      </c>
      <c r="I42" s="408">
        <f>G42-H42</f>
        <v>0</v>
      </c>
      <c r="J42" s="408">
        <f>$F42*I42</f>
        <v>0</v>
      </c>
      <c r="K42" s="408">
        <f>J42/1000000</f>
        <v>0</v>
      </c>
      <c r="L42" s="321">
        <v>16662</v>
      </c>
      <c r="M42" s="322">
        <v>16662</v>
      </c>
      <c r="N42" s="405">
        <f>L42-M42</f>
        <v>0</v>
      </c>
      <c r="O42" s="405">
        <f>$F42*N42</f>
        <v>0</v>
      </c>
      <c r="P42" s="405">
        <f>O42/1000000</f>
        <v>0</v>
      </c>
      <c r="Q42" s="476"/>
    </row>
    <row r="43" spans="1:17" ht="13.5" customHeight="1">
      <c r="A43" s="152">
        <v>28</v>
      </c>
      <c r="B43" s="153" t="s">
        <v>392</v>
      </c>
      <c r="C43" s="154">
        <v>4865048</v>
      </c>
      <c r="D43" s="158" t="s">
        <v>12</v>
      </c>
      <c r="E43" s="245" t="s">
        <v>339</v>
      </c>
      <c r="F43" s="157">
        <v>-250</v>
      </c>
      <c r="G43" s="321">
        <v>999862</v>
      </c>
      <c r="H43" s="322">
        <v>999862</v>
      </c>
      <c r="I43" s="457">
        <f>G43-H43</f>
        <v>0</v>
      </c>
      <c r="J43" s="457">
        <f>$F43*I43</f>
        <v>0</v>
      </c>
      <c r="K43" s="457">
        <f>J43/1000000</f>
        <v>0</v>
      </c>
      <c r="L43" s="321">
        <v>999849</v>
      </c>
      <c r="M43" s="322">
        <v>999849</v>
      </c>
      <c r="N43" s="263">
        <f>L43-M43</f>
        <v>0</v>
      </c>
      <c r="O43" s="263">
        <f>$F43*N43</f>
        <v>0</v>
      </c>
      <c r="P43" s="263">
        <f>O43/1000000</f>
        <v>0</v>
      </c>
      <c r="Q43" s="476"/>
    </row>
    <row r="44" spans="1:17" ht="17.25" customHeight="1">
      <c r="A44" s="152">
        <v>29</v>
      </c>
      <c r="B44" s="153" t="s">
        <v>116</v>
      </c>
      <c r="C44" s="154">
        <v>4902508</v>
      </c>
      <c r="D44" s="158" t="s">
        <v>12</v>
      </c>
      <c r="E44" s="245" t="s">
        <v>339</v>
      </c>
      <c r="F44" s="154">
        <v>-833.33</v>
      </c>
      <c r="G44" s="321">
        <v>2</v>
      </c>
      <c r="H44" s="322">
        <v>2</v>
      </c>
      <c r="I44" s="408">
        <f>G44-H44</f>
        <v>0</v>
      </c>
      <c r="J44" s="408">
        <f>$F44*I44</f>
        <v>0</v>
      </c>
      <c r="K44" s="408">
        <f>J44/1000000</f>
        <v>0</v>
      </c>
      <c r="L44" s="321">
        <v>999580</v>
      </c>
      <c r="M44" s="322">
        <v>999580</v>
      </c>
      <c r="N44" s="405">
        <f>L44-M44</f>
        <v>0</v>
      </c>
      <c r="O44" s="405">
        <f>$F44*N44</f>
        <v>0</v>
      </c>
      <c r="P44" s="405">
        <f>O44/1000000</f>
        <v>0</v>
      </c>
      <c r="Q44" s="476"/>
    </row>
    <row r="45" spans="1:17" ht="9" customHeight="1" thickBot="1">
      <c r="A45" s="152"/>
      <c r="B45" s="435"/>
      <c r="C45" s="435"/>
      <c r="D45" s="435"/>
      <c r="E45" s="435"/>
      <c r="F45" s="168"/>
      <c r="G45" s="169"/>
      <c r="H45" s="435"/>
      <c r="I45" s="435"/>
      <c r="J45" s="435"/>
      <c r="K45" s="168"/>
      <c r="L45" s="169"/>
      <c r="M45" s="435"/>
      <c r="N45" s="435"/>
      <c r="O45" s="435"/>
      <c r="P45" s="168"/>
      <c r="Q45" s="169"/>
    </row>
    <row r="46" spans="1:17" ht="5.25" customHeight="1" thickTop="1">
      <c r="A46" s="151"/>
      <c r="B46" s="153"/>
      <c r="C46" s="154"/>
      <c r="D46" s="155"/>
      <c r="E46" s="245"/>
      <c r="F46" s="154"/>
      <c r="G46" s="154"/>
      <c r="H46" s="380"/>
      <c r="I46" s="380"/>
      <c r="J46" s="380"/>
      <c r="K46" s="380"/>
      <c r="L46" s="492"/>
      <c r="M46" s="380"/>
      <c r="N46" s="380"/>
      <c r="O46" s="380"/>
      <c r="P46" s="380"/>
      <c r="Q46" s="452"/>
    </row>
    <row r="47" spans="1:17" ht="14.25" customHeight="1" thickBot="1">
      <c r="A47" s="171"/>
      <c r="B47" s="383"/>
      <c r="C47" s="165"/>
      <c r="D47" s="167"/>
      <c r="E47" s="164"/>
      <c r="F47" s="165"/>
      <c r="G47" s="165"/>
      <c r="H47" s="493"/>
      <c r="I47" s="493"/>
      <c r="J47" s="493"/>
      <c r="K47" s="493"/>
      <c r="L47" s="493"/>
      <c r="M47" s="493"/>
      <c r="N47" s="493"/>
      <c r="O47" s="493"/>
      <c r="P47" s="493"/>
      <c r="Q47" s="494" t="str">
        <f>NDPL!Q1</f>
        <v>MAY-2018</v>
      </c>
    </row>
    <row r="48" spans="1:17" ht="21.75" customHeight="1" thickTop="1">
      <c r="A48" s="149"/>
      <c r="B48" s="386" t="s">
        <v>341</v>
      </c>
      <c r="C48" s="154"/>
      <c r="D48" s="155"/>
      <c r="E48" s="245"/>
      <c r="F48" s="154"/>
      <c r="G48" s="387"/>
      <c r="H48" s="380"/>
      <c r="I48" s="380"/>
      <c r="J48" s="380"/>
      <c r="K48" s="380"/>
      <c r="L48" s="387"/>
      <c r="M48" s="380"/>
      <c r="N48" s="380"/>
      <c r="O48" s="380"/>
      <c r="P48" s="495"/>
      <c r="Q48" s="496"/>
    </row>
    <row r="49" spans="1:17" ht="21" customHeight="1">
      <c r="A49" s="152"/>
      <c r="B49" s="434" t="s">
        <v>382</v>
      </c>
      <c r="C49" s="154"/>
      <c r="D49" s="155"/>
      <c r="E49" s="245"/>
      <c r="F49" s="154"/>
      <c r="G49" s="99"/>
      <c r="H49" s="380"/>
      <c r="I49" s="380"/>
      <c r="J49" s="380"/>
      <c r="K49" s="380"/>
      <c r="L49" s="99"/>
      <c r="M49" s="380"/>
      <c r="N49" s="380"/>
      <c r="O49" s="380"/>
      <c r="P49" s="380"/>
      <c r="Q49" s="497"/>
    </row>
    <row r="50" spans="1:17" ht="18">
      <c r="A50" s="152">
        <v>30</v>
      </c>
      <c r="B50" s="153" t="s">
        <v>383</v>
      </c>
      <c r="C50" s="154">
        <v>5128419</v>
      </c>
      <c r="D50" s="158" t="s">
        <v>12</v>
      </c>
      <c r="E50" s="245" t="s">
        <v>339</v>
      </c>
      <c r="F50" s="154">
        <v>-1000</v>
      </c>
      <c r="G50" s="432">
        <v>923397</v>
      </c>
      <c r="H50" s="322">
        <v>923459</v>
      </c>
      <c r="I50" s="405">
        <f>G50-H50</f>
        <v>-62</v>
      </c>
      <c r="J50" s="405">
        <f>$F50*I50</f>
        <v>62000</v>
      </c>
      <c r="K50" s="405">
        <f>J50/1000000</f>
        <v>0.062</v>
      </c>
      <c r="L50" s="432">
        <v>971808</v>
      </c>
      <c r="M50" s="322">
        <v>971813</v>
      </c>
      <c r="N50" s="405">
        <f>L50-M50</f>
        <v>-5</v>
      </c>
      <c r="O50" s="405">
        <f>$F50*N50</f>
        <v>5000</v>
      </c>
      <c r="P50" s="405">
        <f>O50/1000000</f>
        <v>0.005</v>
      </c>
      <c r="Q50" s="498" t="s">
        <v>491</v>
      </c>
    </row>
    <row r="51" spans="1:17" ht="18">
      <c r="A51" s="152"/>
      <c r="B51" s="153"/>
      <c r="C51" s="154">
        <v>4864910</v>
      </c>
      <c r="D51" s="158" t="s">
        <v>12</v>
      </c>
      <c r="E51" s="245" t="s">
        <v>339</v>
      </c>
      <c r="F51" s="154">
        <v>-1000</v>
      </c>
      <c r="G51" s="432">
        <v>999923</v>
      </c>
      <c r="H51" s="322">
        <v>1000000</v>
      </c>
      <c r="I51" s="405">
        <f>G51-H51</f>
        <v>-77</v>
      </c>
      <c r="J51" s="405">
        <f>$F51*I51</f>
        <v>77000</v>
      </c>
      <c r="K51" s="405">
        <f>J51/1000000</f>
        <v>0.077</v>
      </c>
      <c r="L51" s="432">
        <v>999494</v>
      </c>
      <c r="M51" s="322">
        <v>1000000</v>
      </c>
      <c r="N51" s="405">
        <f>L51-M51</f>
        <v>-506</v>
      </c>
      <c r="O51" s="405">
        <f>$F51*N51</f>
        <v>506000</v>
      </c>
      <c r="P51" s="405">
        <f>O51/1000000</f>
        <v>0.506</v>
      </c>
      <c r="Q51" s="498" t="s">
        <v>467</v>
      </c>
    </row>
    <row r="52" spans="1:17" ht="18">
      <c r="A52" s="152">
        <v>31</v>
      </c>
      <c r="B52" s="153" t="s">
        <v>394</v>
      </c>
      <c r="C52" s="154">
        <v>5128457</v>
      </c>
      <c r="D52" s="158" t="s">
        <v>12</v>
      </c>
      <c r="E52" s="245" t="s">
        <v>339</v>
      </c>
      <c r="F52" s="154">
        <v>-500</v>
      </c>
      <c r="G52" s="432">
        <v>961634</v>
      </c>
      <c r="H52" s="322">
        <v>961882</v>
      </c>
      <c r="I52" s="266">
        <f>G52-H52</f>
        <v>-248</v>
      </c>
      <c r="J52" s="266">
        <f>$F52*I52</f>
        <v>124000</v>
      </c>
      <c r="K52" s="266">
        <f>J52/1000000</f>
        <v>0.124</v>
      </c>
      <c r="L52" s="432">
        <v>997134</v>
      </c>
      <c r="M52" s="322">
        <v>998205</v>
      </c>
      <c r="N52" s="266">
        <f>L52-M52</f>
        <v>-1071</v>
      </c>
      <c r="O52" s="266">
        <f>$F52*N52</f>
        <v>535500</v>
      </c>
      <c r="P52" s="266">
        <f>O52/1000000</f>
        <v>0.5355</v>
      </c>
      <c r="Q52" s="498"/>
    </row>
    <row r="53" spans="1:17" ht="18">
      <c r="A53" s="152"/>
      <c r="B53" s="434" t="s">
        <v>386</v>
      </c>
      <c r="C53" s="154"/>
      <c r="D53" s="158"/>
      <c r="E53" s="245"/>
      <c r="F53" s="154"/>
      <c r="G53" s="321"/>
      <c r="H53" s="322"/>
      <c r="I53" s="405"/>
      <c r="J53" s="405"/>
      <c r="K53" s="405"/>
      <c r="L53" s="321"/>
      <c r="M53" s="322"/>
      <c r="N53" s="405"/>
      <c r="O53" s="405"/>
      <c r="P53" s="405"/>
      <c r="Q53" s="498"/>
    </row>
    <row r="54" spans="1:17" ht="18">
      <c r="A54" s="152">
        <v>32</v>
      </c>
      <c r="B54" s="153" t="s">
        <v>383</v>
      </c>
      <c r="C54" s="154">
        <v>4864891</v>
      </c>
      <c r="D54" s="158" t="s">
        <v>12</v>
      </c>
      <c r="E54" s="245" t="s">
        <v>339</v>
      </c>
      <c r="F54" s="154">
        <v>-2000</v>
      </c>
      <c r="G54" s="432">
        <v>998903</v>
      </c>
      <c r="H54" s="322">
        <v>998773</v>
      </c>
      <c r="I54" s="405">
        <f>G54-H54</f>
        <v>130</v>
      </c>
      <c r="J54" s="405">
        <f>$F54*I54</f>
        <v>-260000</v>
      </c>
      <c r="K54" s="405">
        <f>J54/1000000</f>
        <v>-0.26</v>
      </c>
      <c r="L54" s="432">
        <v>999484</v>
      </c>
      <c r="M54" s="322">
        <v>999721</v>
      </c>
      <c r="N54" s="405">
        <f>L54-M54</f>
        <v>-237</v>
      </c>
      <c r="O54" s="405">
        <f>$F54*N54</f>
        <v>474000</v>
      </c>
      <c r="P54" s="405">
        <f>O54/1000000</f>
        <v>0.474</v>
      </c>
      <c r="Q54" s="498"/>
    </row>
    <row r="55" spans="1:17" ht="18">
      <c r="A55" s="152">
        <v>33</v>
      </c>
      <c r="B55" s="153" t="s">
        <v>394</v>
      </c>
      <c r="C55" s="154">
        <v>4864925</v>
      </c>
      <c r="D55" s="158" t="s">
        <v>12</v>
      </c>
      <c r="E55" s="245" t="s">
        <v>339</v>
      </c>
      <c r="F55" s="154">
        <v>-1000</v>
      </c>
      <c r="G55" s="432">
        <v>989055</v>
      </c>
      <c r="H55" s="322">
        <v>989641</v>
      </c>
      <c r="I55" s="405">
        <f>G55-H55</f>
        <v>-586</v>
      </c>
      <c r="J55" s="405">
        <f>$F55*I55</f>
        <v>586000</v>
      </c>
      <c r="K55" s="405">
        <f>J55/1000000</f>
        <v>0.586</v>
      </c>
      <c r="L55" s="432">
        <v>998851</v>
      </c>
      <c r="M55" s="322">
        <v>999418</v>
      </c>
      <c r="N55" s="405">
        <f>L55-M55</f>
        <v>-567</v>
      </c>
      <c r="O55" s="405">
        <f>$F55*N55</f>
        <v>567000</v>
      </c>
      <c r="P55" s="405">
        <f>O55/1000000</f>
        <v>0.567</v>
      </c>
      <c r="Q55" s="498"/>
    </row>
    <row r="56" spans="1:17" ht="18" customHeight="1">
      <c r="A56" s="152"/>
      <c r="B56" s="160" t="s">
        <v>184</v>
      </c>
      <c r="C56" s="154"/>
      <c r="D56" s="155"/>
      <c r="E56" s="245"/>
      <c r="F56" s="159"/>
      <c r="G56" s="99"/>
      <c r="H56" s="380"/>
      <c r="I56" s="380"/>
      <c r="J56" s="380"/>
      <c r="K56" s="380"/>
      <c r="L56" s="381"/>
      <c r="M56" s="380"/>
      <c r="N56" s="380"/>
      <c r="O56" s="380"/>
      <c r="P56" s="380"/>
      <c r="Q56" s="444"/>
    </row>
    <row r="57" spans="1:17" ht="18">
      <c r="A57" s="152">
        <v>34</v>
      </c>
      <c r="B57" s="162" t="s">
        <v>206</v>
      </c>
      <c r="C57" s="154">
        <v>4865133</v>
      </c>
      <c r="D57" s="158" t="s">
        <v>12</v>
      </c>
      <c r="E57" s="245" t="s">
        <v>339</v>
      </c>
      <c r="F57" s="159">
        <v>100</v>
      </c>
      <c r="G57" s="321">
        <v>436106</v>
      </c>
      <c r="H57" s="322">
        <v>436363</v>
      </c>
      <c r="I57" s="405">
        <f>G57-H57</f>
        <v>-257</v>
      </c>
      <c r="J57" s="405">
        <f>$F57*I57</f>
        <v>-25700</v>
      </c>
      <c r="K57" s="405">
        <f>J57/1000000</f>
        <v>-0.0257</v>
      </c>
      <c r="L57" s="321">
        <v>48706</v>
      </c>
      <c r="M57" s="322">
        <v>49064</v>
      </c>
      <c r="N57" s="405">
        <f>L57-M57</f>
        <v>-358</v>
      </c>
      <c r="O57" s="405">
        <f>$F57*N57</f>
        <v>-35800</v>
      </c>
      <c r="P57" s="405">
        <f>O57/1000000</f>
        <v>-0.0358</v>
      </c>
      <c r="Q57" s="444"/>
    </row>
    <row r="58" spans="1:17" ht="18" customHeight="1">
      <c r="A58" s="152"/>
      <c r="B58" s="160" t="s">
        <v>186</v>
      </c>
      <c r="C58" s="154"/>
      <c r="D58" s="158"/>
      <c r="E58" s="245"/>
      <c r="F58" s="159"/>
      <c r="G58" s="99"/>
      <c r="H58" s="380"/>
      <c r="I58" s="405"/>
      <c r="J58" s="405"/>
      <c r="K58" s="405"/>
      <c r="L58" s="381"/>
      <c r="M58" s="380"/>
      <c r="N58" s="405"/>
      <c r="O58" s="405"/>
      <c r="P58" s="405"/>
      <c r="Q58" s="444"/>
    </row>
    <row r="59" spans="1:17" ht="18" customHeight="1">
      <c r="A59" s="152">
        <v>35</v>
      </c>
      <c r="B59" s="153" t="s">
        <v>173</v>
      </c>
      <c r="C59" s="154">
        <v>4865092</v>
      </c>
      <c r="D59" s="158" t="s">
        <v>12</v>
      </c>
      <c r="E59" s="245" t="s">
        <v>339</v>
      </c>
      <c r="F59" s="159">
        <v>75</v>
      </c>
      <c r="G59" s="432">
        <v>506</v>
      </c>
      <c r="H59" s="322">
        <v>506</v>
      </c>
      <c r="I59" s="405">
        <f>G59-H59</f>
        <v>0</v>
      </c>
      <c r="J59" s="405">
        <f>$F59*I59</f>
        <v>0</v>
      </c>
      <c r="K59" s="405">
        <f>J59/1000000</f>
        <v>0</v>
      </c>
      <c r="L59" s="432">
        <v>952</v>
      </c>
      <c r="M59" s="322">
        <v>952</v>
      </c>
      <c r="N59" s="405">
        <f>L59-M59</f>
        <v>0</v>
      </c>
      <c r="O59" s="405">
        <f>$F59*N59</f>
        <v>0</v>
      </c>
      <c r="P59" s="405">
        <f>O59/1000000</f>
        <v>0</v>
      </c>
      <c r="Q59" s="444" t="s">
        <v>485</v>
      </c>
    </row>
    <row r="60" spans="1:17" ht="18" customHeight="1">
      <c r="A60" s="152"/>
      <c r="B60" s="153"/>
      <c r="C60" s="154">
        <v>4902554</v>
      </c>
      <c r="D60" s="158" t="s">
        <v>12</v>
      </c>
      <c r="E60" s="245" t="s">
        <v>339</v>
      </c>
      <c r="F60" s="159">
        <v>75</v>
      </c>
      <c r="G60" s="432">
        <v>0</v>
      </c>
      <c r="H60" s="322">
        <v>0</v>
      </c>
      <c r="I60" s="405">
        <f>G60-H60</f>
        <v>0</v>
      </c>
      <c r="J60" s="405">
        <f>$F60*I60</f>
        <v>0</v>
      </c>
      <c r="K60" s="405">
        <f>J60/1000000</f>
        <v>0</v>
      </c>
      <c r="L60" s="432">
        <v>0</v>
      </c>
      <c r="M60" s="322">
        <v>0</v>
      </c>
      <c r="N60" s="405">
        <f>L60-M60</f>
        <v>0</v>
      </c>
      <c r="O60" s="405">
        <f>$F60*N60</f>
        <v>0</v>
      </c>
      <c r="P60" s="405">
        <f>O60/1000000</f>
        <v>0</v>
      </c>
      <c r="Q60" s="455" t="s">
        <v>476</v>
      </c>
    </row>
    <row r="61" spans="1:17" ht="18" customHeight="1">
      <c r="A61" s="152"/>
      <c r="B61" s="160" t="s">
        <v>167</v>
      </c>
      <c r="C61" s="154"/>
      <c r="D61" s="158"/>
      <c r="E61" s="245"/>
      <c r="F61" s="159"/>
      <c r="G61" s="99"/>
      <c r="H61" s="380"/>
      <c r="I61" s="405"/>
      <c r="J61" s="405"/>
      <c r="K61" s="405"/>
      <c r="L61" s="381"/>
      <c r="M61" s="380"/>
      <c r="N61" s="405"/>
      <c r="O61" s="405"/>
      <c r="P61" s="405"/>
      <c r="Q61" s="444"/>
    </row>
    <row r="62" spans="1:17" ht="18" customHeight="1">
      <c r="A62" s="152">
        <v>36</v>
      </c>
      <c r="B62" s="153" t="s">
        <v>180</v>
      </c>
      <c r="C62" s="154">
        <v>4865093</v>
      </c>
      <c r="D62" s="158" t="s">
        <v>12</v>
      </c>
      <c r="E62" s="245" t="s">
        <v>339</v>
      </c>
      <c r="F62" s="159">
        <v>100</v>
      </c>
      <c r="G62" s="432">
        <v>96782</v>
      </c>
      <c r="H62" s="322">
        <v>96782</v>
      </c>
      <c r="I62" s="405">
        <f>G62-H62</f>
        <v>0</v>
      </c>
      <c r="J62" s="405">
        <f>$F62*I62</f>
        <v>0</v>
      </c>
      <c r="K62" s="405">
        <f>J62/1000000</f>
        <v>0</v>
      </c>
      <c r="L62" s="432">
        <v>73255</v>
      </c>
      <c r="M62" s="322">
        <v>72335</v>
      </c>
      <c r="N62" s="405">
        <f>L62-M62</f>
        <v>920</v>
      </c>
      <c r="O62" s="405">
        <f>$F62*N62</f>
        <v>92000</v>
      </c>
      <c r="P62" s="405">
        <f>O62/1000000</f>
        <v>0.092</v>
      </c>
      <c r="Q62" s="444"/>
    </row>
    <row r="63" spans="1:17" ht="19.5" customHeight="1">
      <c r="A63" s="152">
        <v>37</v>
      </c>
      <c r="B63" s="156" t="s">
        <v>181</v>
      </c>
      <c r="C63" s="154">
        <v>4865094</v>
      </c>
      <c r="D63" s="158" t="s">
        <v>12</v>
      </c>
      <c r="E63" s="245" t="s">
        <v>339</v>
      </c>
      <c r="F63" s="159">
        <v>100</v>
      </c>
      <c r="G63" s="432">
        <v>106204</v>
      </c>
      <c r="H63" s="322">
        <v>106204</v>
      </c>
      <c r="I63" s="405">
        <f>G63-H63</f>
        <v>0</v>
      </c>
      <c r="J63" s="405">
        <f>$F63*I63</f>
        <v>0</v>
      </c>
      <c r="K63" s="405">
        <f>J63/1000000</f>
        <v>0</v>
      </c>
      <c r="L63" s="432">
        <v>75947</v>
      </c>
      <c r="M63" s="322">
        <v>74279</v>
      </c>
      <c r="N63" s="405">
        <f>L63-M63</f>
        <v>1668</v>
      </c>
      <c r="O63" s="405">
        <f>$F63*N63</f>
        <v>166800</v>
      </c>
      <c r="P63" s="405">
        <f>O63/1000000</f>
        <v>0.1668</v>
      </c>
      <c r="Q63" s="444"/>
    </row>
    <row r="64" spans="1:17" ht="22.5" customHeight="1">
      <c r="A64" s="152">
        <v>38</v>
      </c>
      <c r="B64" s="162" t="s">
        <v>205</v>
      </c>
      <c r="C64" s="154">
        <v>5269199</v>
      </c>
      <c r="D64" s="158" t="s">
        <v>12</v>
      </c>
      <c r="E64" s="245" t="s">
        <v>339</v>
      </c>
      <c r="F64" s="159">
        <v>100</v>
      </c>
      <c r="G64" s="432">
        <v>28118</v>
      </c>
      <c r="H64" s="433">
        <v>28011</v>
      </c>
      <c r="I64" s="408">
        <f>G64-H64</f>
        <v>107</v>
      </c>
      <c r="J64" s="408">
        <f>$F64*I64</f>
        <v>10700</v>
      </c>
      <c r="K64" s="408">
        <f>J64/1000000</f>
        <v>0.0107</v>
      </c>
      <c r="L64" s="432">
        <v>34465</v>
      </c>
      <c r="M64" s="433">
        <v>33336</v>
      </c>
      <c r="N64" s="408">
        <f>L64-M64</f>
        <v>1129</v>
      </c>
      <c r="O64" s="408">
        <f>$F64*N64</f>
        <v>112900</v>
      </c>
      <c r="P64" s="408">
        <f>O64/1000000</f>
        <v>0.1129</v>
      </c>
      <c r="Q64" s="611"/>
    </row>
    <row r="65" spans="1:17" ht="19.5" customHeight="1">
      <c r="A65" s="152"/>
      <c r="B65" s="160" t="s">
        <v>173</v>
      </c>
      <c r="C65" s="154"/>
      <c r="D65" s="158"/>
      <c r="E65" s="155"/>
      <c r="F65" s="159"/>
      <c r="G65" s="321"/>
      <c r="H65" s="322"/>
      <c r="I65" s="405"/>
      <c r="J65" s="405"/>
      <c r="K65" s="405"/>
      <c r="L65" s="381"/>
      <c r="M65" s="380"/>
      <c r="N65" s="405"/>
      <c r="O65" s="405"/>
      <c r="P65" s="405"/>
      <c r="Q65" s="444"/>
    </row>
    <row r="66" spans="1:17" ht="23.25" customHeight="1">
      <c r="A66" s="152">
        <v>39</v>
      </c>
      <c r="B66" s="153" t="s">
        <v>174</v>
      </c>
      <c r="C66" s="154">
        <v>5295191</v>
      </c>
      <c r="D66" s="158" t="s">
        <v>12</v>
      </c>
      <c r="E66" s="155" t="s">
        <v>13</v>
      </c>
      <c r="F66" s="159">
        <v>300</v>
      </c>
      <c r="G66" s="321">
        <v>46278</v>
      </c>
      <c r="H66" s="322">
        <v>45756</v>
      </c>
      <c r="I66" s="405">
        <f>G66-H66</f>
        <v>522</v>
      </c>
      <c r="J66" s="405">
        <f>$F66*I66</f>
        <v>156600</v>
      </c>
      <c r="K66" s="405">
        <f>J66/1000000</f>
        <v>0.1566</v>
      </c>
      <c r="L66" s="321">
        <v>487</v>
      </c>
      <c r="M66" s="322">
        <v>438</v>
      </c>
      <c r="N66" s="405">
        <f>L66-M66</f>
        <v>49</v>
      </c>
      <c r="O66" s="405">
        <f>$F66*N66</f>
        <v>14700</v>
      </c>
      <c r="P66" s="405">
        <f>O66/1000000</f>
        <v>0.0147</v>
      </c>
      <c r="Q66" s="474" t="s">
        <v>489</v>
      </c>
    </row>
    <row r="67" spans="1:20" s="482" customFormat="1" ht="15.75" customHeight="1" thickBot="1">
      <c r="A67" s="163"/>
      <c r="B67" s="435"/>
      <c r="C67" s="165">
        <v>4865151</v>
      </c>
      <c r="D67" s="166" t="s">
        <v>12</v>
      </c>
      <c r="E67" s="167" t="s">
        <v>13</v>
      </c>
      <c r="F67" s="171">
        <v>100</v>
      </c>
      <c r="G67" s="741">
        <v>0</v>
      </c>
      <c r="H67" s="171">
        <v>0</v>
      </c>
      <c r="I67" s="171">
        <f>G67-H67</f>
        <v>0</v>
      </c>
      <c r="J67" s="171">
        <f>$F67*I67</f>
        <v>0</v>
      </c>
      <c r="K67" s="171">
        <f>J67/1000000</f>
        <v>0</v>
      </c>
      <c r="L67" s="163">
        <v>25</v>
      </c>
      <c r="M67" s="171">
        <v>0</v>
      </c>
      <c r="N67" s="171">
        <f>L67-M67</f>
        <v>25</v>
      </c>
      <c r="O67" s="171">
        <f>$F67*N67</f>
        <v>2500</v>
      </c>
      <c r="P67" s="171">
        <f>O67/1000000</f>
        <v>0.0025</v>
      </c>
      <c r="Q67" s="499" t="s">
        <v>478</v>
      </c>
      <c r="R67" s="247"/>
      <c r="S67" s="247"/>
      <c r="T67" s="247"/>
    </row>
    <row r="68" spans="1:20" ht="15.75" customHeight="1" thickTop="1">
      <c r="A68" s="500"/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86"/>
      <c r="R68" s="86"/>
      <c r="S68" s="86"/>
      <c r="T68" s="86"/>
    </row>
    <row r="69" spans="1:20" ht="24" thickBot="1">
      <c r="A69" s="378" t="s">
        <v>357</v>
      </c>
      <c r="G69" s="479"/>
      <c r="H69" s="479"/>
      <c r="I69" s="43" t="s">
        <v>387</v>
      </c>
      <c r="J69" s="479"/>
      <c r="K69" s="479"/>
      <c r="L69" s="479"/>
      <c r="M69" s="479"/>
      <c r="N69" s="43" t="s">
        <v>388</v>
      </c>
      <c r="O69" s="479"/>
      <c r="P69" s="479"/>
      <c r="R69" s="86"/>
      <c r="S69" s="86"/>
      <c r="T69" s="86"/>
    </row>
    <row r="70" spans="1:20" ht="39.75" thickBot="1" thickTop="1">
      <c r="A70" s="501" t="s">
        <v>8</v>
      </c>
      <c r="B70" s="502" t="s">
        <v>9</v>
      </c>
      <c r="C70" s="503" t="s">
        <v>1</v>
      </c>
      <c r="D70" s="503" t="s">
        <v>2</v>
      </c>
      <c r="E70" s="503" t="s">
        <v>3</v>
      </c>
      <c r="F70" s="503" t="s">
        <v>10</v>
      </c>
      <c r="G70" s="501" t="str">
        <f>G5</f>
        <v>FINAL READING 31/05/2018</v>
      </c>
      <c r="H70" s="503" t="str">
        <f>H5</f>
        <v>INTIAL READING 01/05/2018</v>
      </c>
      <c r="I70" s="503" t="s">
        <v>4</v>
      </c>
      <c r="J70" s="503" t="s">
        <v>5</v>
      </c>
      <c r="K70" s="503" t="s">
        <v>6</v>
      </c>
      <c r="L70" s="501" t="str">
        <f>G70</f>
        <v>FINAL READING 31/05/2018</v>
      </c>
      <c r="M70" s="503" t="str">
        <f>H70</f>
        <v>INTIAL READING 01/05/2018</v>
      </c>
      <c r="N70" s="503" t="s">
        <v>4</v>
      </c>
      <c r="O70" s="503" t="s">
        <v>5</v>
      </c>
      <c r="P70" s="503" t="s">
        <v>6</v>
      </c>
      <c r="Q70" s="504" t="s">
        <v>302</v>
      </c>
      <c r="R70" s="86"/>
      <c r="S70" s="86"/>
      <c r="T70" s="86"/>
    </row>
    <row r="71" spans="1:20" ht="15.75" customHeight="1" thickTop="1">
      <c r="A71" s="505"/>
      <c r="B71" s="434" t="s">
        <v>382</v>
      </c>
      <c r="C71" s="506"/>
      <c r="D71" s="506"/>
      <c r="E71" s="506"/>
      <c r="F71" s="507"/>
      <c r="G71" s="506"/>
      <c r="H71" s="506"/>
      <c r="I71" s="506"/>
      <c r="J71" s="506"/>
      <c r="K71" s="507"/>
      <c r="L71" s="506"/>
      <c r="M71" s="506"/>
      <c r="N71" s="506"/>
      <c r="O71" s="506"/>
      <c r="P71" s="506"/>
      <c r="Q71" s="508"/>
      <c r="R71" s="86"/>
      <c r="S71" s="86"/>
      <c r="T71" s="86"/>
    </row>
    <row r="72" spans="1:20" ht="15.75" customHeight="1">
      <c r="A72" s="152">
        <v>1</v>
      </c>
      <c r="B72" s="153" t="s">
        <v>428</v>
      </c>
      <c r="C72" s="154">
        <v>5295127</v>
      </c>
      <c r="D72" s="328" t="s">
        <v>12</v>
      </c>
      <c r="E72" s="307" t="s">
        <v>339</v>
      </c>
      <c r="F72" s="159">
        <v>-100</v>
      </c>
      <c r="G72" s="321">
        <v>344183</v>
      </c>
      <c r="H72" s="322">
        <v>342283</v>
      </c>
      <c r="I72" s="263">
        <f>G72-H72</f>
        <v>1900</v>
      </c>
      <c r="J72" s="263">
        <f>$F72*I72</f>
        <v>-190000</v>
      </c>
      <c r="K72" s="263">
        <f>J72/1000000</f>
        <v>-0.19</v>
      </c>
      <c r="L72" s="321">
        <v>10334</v>
      </c>
      <c r="M72" s="322">
        <v>8000</v>
      </c>
      <c r="N72" s="263">
        <f>L72-M72</f>
        <v>2334</v>
      </c>
      <c r="O72" s="263">
        <f>$F72*N72</f>
        <v>-233400</v>
      </c>
      <c r="P72" s="263">
        <f>O72/1000000</f>
        <v>-0.2334</v>
      </c>
      <c r="Q72" s="455"/>
      <c r="R72" s="86"/>
      <c r="S72" s="86"/>
      <c r="T72" s="86"/>
    </row>
    <row r="73" spans="1:20" ht="15.75" customHeight="1">
      <c r="A73" s="152">
        <v>2</v>
      </c>
      <c r="B73" s="153" t="s">
        <v>431</v>
      </c>
      <c r="C73" s="154">
        <v>5128400</v>
      </c>
      <c r="D73" s="328" t="s">
        <v>12</v>
      </c>
      <c r="E73" s="307" t="s">
        <v>339</v>
      </c>
      <c r="F73" s="159">
        <v>-1000</v>
      </c>
      <c r="G73" s="321">
        <v>4640</v>
      </c>
      <c r="H73" s="322">
        <v>4589</v>
      </c>
      <c r="I73" s="263">
        <f>G73-H73</f>
        <v>51</v>
      </c>
      <c r="J73" s="263">
        <f>$F73*I73</f>
        <v>-51000</v>
      </c>
      <c r="K73" s="263">
        <f>J73/1000000</f>
        <v>-0.051</v>
      </c>
      <c r="L73" s="321">
        <v>405</v>
      </c>
      <c r="M73" s="322">
        <v>338</v>
      </c>
      <c r="N73" s="263">
        <f>L73-M73</f>
        <v>67</v>
      </c>
      <c r="O73" s="263">
        <f>$F73*N73</f>
        <v>-67000</v>
      </c>
      <c r="P73" s="263">
        <f>O73/1000000</f>
        <v>-0.067</v>
      </c>
      <c r="Q73" s="455"/>
      <c r="R73" s="86"/>
      <c r="S73" s="86"/>
      <c r="T73" s="86"/>
    </row>
    <row r="74" spans="1:20" ht="15.75" customHeight="1">
      <c r="A74" s="509"/>
      <c r="B74" s="297" t="s">
        <v>354</v>
      </c>
      <c r="C74" s="315"/>
      <c r="D74" s="328"/>
      <c r="E74" s="307"/>
      <c r="F74" s="159"/>
      <c r="G74" s="156"/>
      <c r="H74" s="156"/>
      <c r="I74" s="156"/>
      <c r="J74" s="156"/>
      <c r="K74" s="156"/>
      <c r="L74" s="509"/>
      <c r="M74" s="156"/>
      <c r="N74" s="156"/>
      <c r="O74" s="156"/>
      <c r="P74" s="156"/>
      <c r="Q74" s="455"/>
      <c r="R74" s="86"/>
      <c r="S74" s="86"/>
      <c r="T74" s="86"/>
    </row>
    <row r="75" spans="1:20" ht="15.75" customHeight="1">
      <c r="A75" s="152">
        <v>3</v>
      </c>
      <c r="B75" s="153" t="s">
        <v>355</v>
      </c>
      <c r="C75" s="154">
        <v>4902555</v>
      </c>
      <c r="D75" s="328" t="s">
        <v>12</v>
      </c>
      <c r="E75" s="307" t="s">
        <v>339</v>
      </c>
      <c r="F75" s="159">
        <v>-75</v>
      </c>
      <c r="G75" s="321">
        <v>10268</v>
      </c>
      <c r="H75" s="322">
        <v>10267</v>
      </c>
      <c r="I75" s="263">
        <f>G75-H75</f>
        <v>1</v>
      </c>
      <c r="J75" s="263">
        <f>$F75*I75</f>
        <v>-75</v>
      </c>
      <c r="K75" s="263">
        <f>J75/1000000</f>
        <v>-7.5E-05</v>
      </c>
      <c r="L75" s="321">
        <v>15237</v>
      </c>
      <c r="M75" s="322">
        <v>14783</v>
      </c>
      <c r="N75" s="263">
        <f>L75-M75</f>
        <v>454</v>
      </c>
      <c r="O75" s="263">
        <f>$F75*N75</f>
        <v>-34050</v>
      </c>
      <c r="P75" s="263">
        <f>O75/1000000</f>
        <v>-0.03405</v>
      </c>
      <c r="Q75" s="455"/>
      <c r="R75" s="86"/>
      <c r="S75" s="86"/>
      <c r="T75" s="86"/>
    </row>
    <row r="76" spans="1:20" s="482" customFormat="1" ht="15.75" customHeight="1" thickBot="1">
      <c r="A76" s="163">
        <v>4</v>
      </c>
      <c r="B76" s="435" t="s">
        <v>356</v>
      </c>
      <c r="C76" s="165">
        <v>4902581</v>
      </c>
      <c r="D76" s="166" t="s">
        <v>12</v>
      </c>
      <c r="E76" s="167" t="s">
        <v>339</v>
      </c>
      <c r="F76" s="171">
        <v>-100</v>
      </c>
      <c r="G76" s="741">
        <v>4853</v>
      </c>
      <c r="H76" s="171">
        <v>4847</v>
      </c>
      <c r="I76" s="171">
        <f>G76-H76</f>
        <v>6</v>
      </c>
      <c r="J76" s="171">
        <f>$F76*I76</f>
        <v>-600</v>
      </c>
      <c r="K76" s="171">
        <f>J76/1000000</f>
        <v>-0.0006</v>
      </c>
      <c r="L76" s="163">
        <v>6801</v>
      </c>
      <c r="M76" s="171">
        <v>6088</v>
      </c>
      <c r="N76" s="171">
        <f>L76-M76</f>
        <v>713</v>
      </c>
      <c r="O76" s="171">
        <f>$F76*N76</f>
        <v>-71300</v>
      </c>
      <c r="P76" s="171">
        <f>O76/1000000</f>
        <v>-0.0713</v>
      </c>
      <c r="Q76" s="499"/>
      <c r="R76" s="247"/>
      <c r="S76" s="247"/>
      <c r="T76" s="247"/>
    </row>
    <row r="77" spans="1:20" ht="15.75" customHeight="1" thickTop="1">
      <c r="A77" s="500"/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86"/>
      <c r="R77" s="86"/>
      <c r="S77" s="86"/>
      <c r="T77" s="86"/>
    </row>
    <row r="78" spans="1:20" ht="15.75" customHeight="1">
      <c r="A78" s="500"/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86"/>
      <c r="R78" s="86"/>
      <c r="S78" s="86"/>
      <c r="T78" s="86"/>
    </row>
    <row r="79" spans="1:16" ht="25.5" customHeight="1">
      <c r="A79" s="170" t="s">
        <v>331</v>
      </c>
      <c r="B79" s="487"/>
      <c r="C79" s="72"/>
      <c r="D79" s="487"/>
      <c r="E79" s="487"/>
      <c r="F79" s="487"/>
      <c r="G79" s="487"/>
      <c r="H79" s="487"/>
      <c r="I79" s="487"/>
      <c r="J79" s="487"/>
      <c r="K79" s="612">
        <f>SUM(K9:K67)+SUM(K72:K76)-K35</f>
        <v>-0.03699493999999992</v>
      </c>
      <c r="L79" s="613"/>
      <c r="M79" s="613"/>
      <c r="N79" s="613"/>
      <c r="O79" s="613"/>
      <c r="P79" s="612">
        <f>SUM(P9:P67)+SUM(P72:P76)-P35</f>
        <v>4.0276021</v>
      </c>
    </row>
    <row r="80" spans="1:16" ht="12.75">
      <c r="A80" s="487"/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O80" s="487"/>
      <c r="P80" s="487"/>
    </row>
    <row r="81" spans="1:16" ht="9.75" customHeight="1">
      <c r="A81" s="487"/>
      <c r="B81" s="487"/>
      <c r="C81" s="487"/>
      <c r="D81" s="487"/>
      <c r="E81" s="487"/>
      <c r="F81" s="487"/>
      <c r="G81" s="487"/>
      <c r="H81" s="487"/>
      <c r="I81" s="487"/>
      <c r="J81" s="487"/>
      <c r="K81" s="487"/>
      <c r="L81" s="487"/>
      <c r="M81" s="487"/>
      <c r="N81" s="487"/>
      <c r="O81" s="487"/>
      <c r="P81" s="487"/>
    </row>
    <row r="82" spans="1:16" ht="12.75" hidden="1">
      <c r="A82" s="487"/>
      <c r="B82" s="487"/>
      <c r="C82" s="487"/>
      <c r="D82" s="487"/>
      <c r="E82" s="487"/>
      <c r="F82" s="487"/>
      <c r="G82" s="487"/>
      <c r="H82" s="487"/>
      <c r="I82" s="487"/>
      <c r="J82" s="487"/>
      <c r="K82" s="487"/>
      <c r="L82" s="487"/>
      <c r="M82" s="487"/>
      <c r="N82" s="487"/>
      <c r="O82" s="487"/>
      <c r="P82" s="487"/>
    </row>
    <row r="83" spans="1:16" ht="23.25" customHeight="1" thickBot="1">
      <c r="A83" s="487"/>
      <c r="B83" s="487"/>
      <c r="C83" s="614"/>
      <c r="D83" s="487"/>
      <c r="E83" s="487"/>
      <c r="F83" s="487"/>
      <c r="G83" s="487"/>
      <c r="H83" s="487"/>
      <c r="I83" s="487"/>
      <c r="J83" s="615"/>
      <c r="K83" s="561" t="s">
        <v>332</v>
      </c>
      <c r="L83" s="487"/>
      <c r="M83" s="487"/>
      <c r="N83" s="487"/>
      <c r="O83" s="487"/>
      <c r="P83" s="561" t="s">
        <v>333</v>
      </c>
    </row>
    <row r="84" spans="1:17" ht="20.25">
      <c r="A84" s="616"/>
      <c r="B84" s="617"/>
      <c r="C84" s="170"/>
      <c r="D84" s="549"/>
      <c r="E84" s="549"/>
      <c r="F84" s="549"/>
      <c r="G84" s="549"/>
      <c r="H84" s="549"/>
      <c r="I84" s="549"/>
      <c r="J84" s="618"/>
      <c r="K84" s="617"/>
      <c r="L84" s="617"/>
      <c r="M84" s="617"/>
      <c r="N84" s="617"/>
      <c r="O84" s="617"/>
      <c r="P84" s="617"/>
      <c r="Q84" s="550"/>
    </row>
    <row r="85" spans="1:17" ht="20.25">
      <c r="A85" s="233"/>
      <c r="B85" s="170" t="s">
        <v>329</v>
      </c>
      <c r="C85" s="170"/>
      <c r="D85" s="619"/>
      <c r="E85" s="619"/>
      <c r="F85" s="619"/>
      <c r="G85" s="619"/>
      <c r="H85" s="619"/>
      <c r="I85" s="619"/>
      <c r="J85" s="619"/>
      <c r="K85" s="620">
        <f>K79</f>
        <v>-0.03699493999999992</v>
      </c>
      <c r="L85" s="621"/>
      <c r="M85" s="621"/>
      <c r="N85" s="621"/>
      <c r="O85" s="621"/>
      <c r="P85" s="620">
        <f>P79</f>
        <v>4.0276021</v>
      </c>
      <c r="Q85" s="551"/>
    </row>
    <row r="86" spans="1:17" ht="20.25">
      <c r="A86" s="233"/>
      <c r="B86" s="170"/>
      <c r="C86" s="170"/>
      <c r="D86" s="619"/>
      <c r="E86" s="619"/>
      <c r="F86" s="619"/>
      <c r="G86" s="619"/>
      <c r="H86" s="619"/>
      <c r="I86" s="622"/>
      <c r="J86" s="53"/>
      <c r="K86" s="607"/>
      <c r="L86" s="607"/>
      <c r="M86" s="607"/>
      <c r="N86" s="607"/>
      <c r="O86" s="607"/>
      <c r="P86" s="607"/>
      <c r="Q86" s="551"/>
    </row>
    <row r="87" spans="1:17" ht="20.25">
      <c r="A87" s="233"/>
      <c r="B87" s="170" t="s">
        <v>322</v>
      </c>
      <c r="C87" s="170"/>
      <c r="D87" s="619"/>
      <c r="E87" s="619"/>
      <c r="F87" s="619"/>
      <c r="G87" s="619"/>
      <c r="H87" s="619"/>
      <c r="I87" s="619"/>
      <c r="J87" s="619"/>
      <c r="K87" s="620">
        <f>'STEPPED UP GENCO'!K42</f>
        <v>0.09350670000000001</v>
      </c>
      <c r="L87" s="620"/>
      <c r="M87" s="620"/>
      <c r="N87" s="620"/>
      <c r="O87" s="620"/>
      <c r="P87" s="620">
        <f>'STEPPED UP GENCO'!P42</f>
        <v>-0.16225193529999998</v>
      </c>
      <c r="Q87" s="551"/>
    </row>
    <row r="88" spans="1:17" ht="20.25">
      <c r="A88" s="233"/>
      <c r="B88" s="170"/>
      <c r="C88" s="170"/>
      <c r="D88" s="623"/>
      <c r="E88" s="623"/>
      <c r="F88" s="623"/>
      <c r="G88" s="623"/>
      <c r="H88" s="623"/>
      <c r="I88" s="624"/>
      <c r="J88" s="625"/>
      <c r="K88" s="479"/>
      <c r="L88" s="479"/>
      <c r="M88" s="479"/>
      <c r="N88" s="479"/>
      <c r="O88" s="479"/>
      <c r="P88" s="479"/>
      <c r="Q88" s="551"/>
    </row>
    <row r="89" spans="1:17" ht="20.25">
      <c r="A89" s="233"/>
      <c r="B89" s="170" t="s">
        <v>330</v>
      </c>
      <c r="C89" s="170"/>
      <c r="D89" s="479"/>
      <c r="E89" s="479"/>
      <c r="F89" s="479"/>
      <c r="G89" s="479"/>
      <c r="H89" s="479"/>
      <c r="I89" s="479"/>
      <c r="J89" s="479"/>
      <c r="K89" s="272">
        <f>SUM(K85:K88)</f>
        <v>0.05651176000000009</v>
      </c>
      <c r="L89" s="479"/>
      <c r="M89" s="479"/>
      <c r="N89" s="479"/>
      <c r="O89" s="479"/>
      <c r="P89" s="626">
        <f>SUM(P85:P88)</f>
        <v>3.8653501647</v>
      </c>
      <c r="Q89" s="551"/>
    </row>
    <row r="90" spans="1:17" ht="20.25">
      <c r="A90" s="575"/>
      <c r="B90" s="479"/>
      <c r="C90" s="170"/>
      <c r="D90" s="479"/>
      <c r="E90" s="479"/>
      <c r="F90" s="479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551"/>
    </row>
    <row r="91" spans="1:17" ht="13.5" thickBot="1">
      <c r="A91" s="576"/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552"/>
      <c r="Q91" s="55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6">
      <selection activeCell="A13" sqref="A13:IV13"/>
    </sheetView>
  </sheetViews>
  <sheetFormatPr defaultColWidth="9.140625" defaultRowHeight="12.75"/>
  <cols>
    <col min="1" max="1" width="4.7109375" style="440" customWidth="1"/>
    <col min="2" max="2" width="26.7109375" style="440" customWidth="1"/>
    <col min="3" max="3" width="18.57421875" style="440" customWidth="1"/>
    <col min="4" max="4" width="12.8515625" style="440" customWidth="1"/>
    <col min="5" max="5" width="22.140625" style="440" customWidth="1"/>
    <col min="6" max="6" width="14.421875" style="440" customWidth="1"/>
    <col min="7" max="7" width="15.57421875" style="440" customWidth="1"/>
    <col min="8" max="8" width="15.28125" style="440" customWidth="1"/>
    <col min="9" max="9" width="15.00390625" style="440" customWidth="1"/>
    <col min="10" max="10" width="16.7109375" style="440" customWidth="1"/>
    <col min="11" max="11" width="16.57421875" style="440" customWidth="1"/>
    <col min="12" max="12" width="17.140625" style="440" customWidth="1"/>
    <col min="13" max="13" width="14.7109375" style="440" customWidth="1"/>
    <col min="14" max="14" width="15.7109375" style="440" customWidth="1"/>
    <col min="15" max="15" width="18.28125" style="440" customWidth="1"/>
    <col min="16" max="16" width="17.140625" style="440" customWidth="1"/>
    <col min="17" max="17" width="22.00390625" style="440" customWidth="1"/>
    <col min="18" max="16384" width="9.140625" style="440" customWidth="1"/>
  </cols>
  <sheetData>
    <row r="1" ht="26.25" customHeight="1">
      <c r="A1" s="1" t="s">
        <v>232</v>
      </c>
    </row>
    <row r="2" spans="1:17" ht="23.25" customHeight="1">
      <c r="A2" s="2" t="s">
        <v>233</v>
      </c>
      <c r="P2" s="627" t="str">
        <f>NDPL!Q1</f>
        <v>MAY-2018</v>
      </c>
      <c r="Q2" s="627"/>
    </row>
    <row r="3" ht="23.25">
      <c r="A3" s="175" t="s">
        <v>209</v>
      </c>
    </row>
    <row r="4" spans="1:16" ht="24" thickBot="1">
      <c r="A4" s="3"/>
      <c r="G4" s="479"/>
      <c r="H4" s="479"/>
      <c r="I4" s="43" t="s">
        <v>387</v>
      </c>
      <c r="J4" s="479"/>
      <c r="K4" s="479"/>
      <c r="L4" s="479"/>
      <c r="M4" s="479"/>
      <c r="N4" s="43" t="s">
        <v>388</v>
      </c>
      <c r="O4" s="479"/>
      <c r="P4" s="479"/>
    </row>
    <row r="5" spans="1:17" ht="51.75" customHeight="1" thickBot="1" thickTop="1">
      <c r="A5" s="501" t="s">
        <v>8</v>
      </c>
      <c r="B5" s="502" t="s">
        <v>9</v>
      </c>
      <c r="C5" s="503" t="s">
        <v>1</v>
      </c>
      <c r="D5" s="503" t="s">
        <v>2</v>
      </c>
      <c r="E5" s="503" t="s">
        <v>3</v>
      </c>
      <c r="F5" s="503" t="s">
        <v>10</v>
      </c>
      <c r="G5" s="501" t="str">
        <f>NDPL!G5</f>
        <v>FINAL READING 31/05/2018</v>
      </c>
      <c r="H5" s="503" t="str">
        <f>NDPL!H5</f>
        <v>INTIAL READING 01/05/2018</v>
      </c>
      <c r="I5" s="503" t="s">
        <v>4</v>
      </c>
      <c r="J5" s="503" t="s">
        <v>5</v>
      </c>
      <c r="K5" s="503" t="s">
        <v>6</v>
      </c>
      <c r="L5" s="501" t="str">
        <f>NDPL!G5</f>
        <v>FINAL READING 31/05/2018</v>
      </c>
      <c r="M5" s="503" t="str">
        <f>NDPL!H5</f>
        <v>INTIAL READING 01/05/2018</v>
      </c>
      <c r="N5" s="503" t="s">
        <v>4</v>
      </c>
      <c r="O5" s="503" t="s">
        <v>5</v>
      </c>
      <c r="P5" s="503" t="s">
        <v>6</v>
      </c>
      <c r="Q5" s="504" t="s">
        <v>302</v>
      </c>
    </row>
    <row r="6" ht="14.25" thickBot="1" thickTop="1"/>
    <row r="7" spans="1:17" ht="24" customHeight="1" thickTop="1">
      <c r="A7" s="395" t="s">
        <v>226</v>
      </c>
      <c r="B7" s="54"/>
      <c r="C7" s="55"/>
      <c r="D7" s="55"/>
      <c r="E7" s="55"/>
      <c r="F7" s="55"/>
      <c r="G7" s="606"/>
      <c r="H7" s="604"/>
      <c r="I7" s="604"/>
      <c r="J7" s="604"/>
      <c r="K7" s="628"/>
      <c r="L7" s="629"/>
      <c r="M7" s="492"/>
      <c r="N7" s="604"/>
      <c r="O7" s="604"/>
      <c r="P7" s="630"/>
      <c r="Q7" s="537"/>
    </row>
    <row r="8" spans="1:17" ht="24" customHeight="1">
      <c r="A8" s="631" t="s">
        <v>210</v>
      </c>
      <c r="B8" s="82"/>
      <c r="C8" s="82"/>
      <c r="D8" s="82"/>
      <c r="E8" s="82"/>
      <c r="F8" s="82"/>
      <c r="G8" s="98"/>
      <c r="H8" s="607"/>
      <c r="I8" s="380"/>
      <c r="J8" s="380"/>
      <c r="K8" s="632"/>
      <c r="L8" s="381"/>
      <c r="M8" s="380"/>
      <c r="N8" s="380"/>
      <c r="O8" s="380"/>
      <c r="P8" s="633"/>
      <c r="Q8" s="444"/>
    </row>
    <row r="9" spans="1:17" ht="24" customHeight="1">
      <c r="A9" s="634" t="s">
        <v>211</v>
      </c>
      <c r="B9" s="82"/>
      <c r="C9" s="82"/>
      <c r="D9" s="82"/>
      <c r="E9" s="82"/>
      <c r="F9" s="82"/>
      <c r="G9" s="98"/>
      <c r="H9" s="607"/>
      <c r="I9" s="380"/>
      <c r="J9" s="380"/>
      <c r="K9" s="632"/>
      <c r="L9" s="381"/>
      <c r="M9" s="380"/>
      <c r="N9" s="380"/>
      <c r="O9" s="380"/>
      <c r="P9" s="633"/>
      <c r="Q9" s="444"/>
    </row>
    <row r="10" spans="1:17" ht="24" customHeight="1">
      <c r="A10" s="253">
        <v>1</v>
      </c>
      <c r="B10" s="255" t="s">
        <v>229</v>
      </c>
      <c r="C10" s="394">
        <v>5128430</v>
      </c>
      <c r="D10" s="257" t="s">
        <v>12</v>
      </c>
      <c r="E10" s="256" t="s">
        <v>339</v>
      </c>
      <c r="F10" s="257">
        <v>200</v>
      </c>
      <c r="G10" s="436">
        <v>3392</v>
      </c>
      <c r="H10" s="437">
        <v>3392</v>
      </c>
      <c r="I10" s="438">
        <f aca="true" t="shared" si="0" ref="I10:I15">G10-H10</f>
        <v>0</v>
      </c>
      <c r="J10" s="438">
        <f aca="true" t="shared" si="1" ref="J10:J15">$F10*I10</f>
        <v>0</v>
      </c>
      <c r="K10" s="458">
        <f aca="true" t="shared" si="2" ref="K10:K15">J10/1000000</f>
        <v>0</v>
      </c>
      <c r="L10" s="436">
        <v>26056</v>
      </c>
      <c r="M10" s="437">
        <v>25067</v>
      </c>
      <c r="N10" s="438">
        <f aca="true" t="shared" si="3" ref="N10:N15">L10-M10</f>
        <v>989</v>
      </c>
      <c r="O10" s="438">
        <f aca="true" t="shared" si="4" ref="O10:O15">$F10*N10</f>
        <v>197800</v>
      </c>
      <c r="P10" s="459">
        <f aca="true" t="shared" si="5" ref="P10:P15">O10/1000000</f>
        <v>0.1978</v>
      </c>
      <c r="Q10" s="444"/>
    </row>
    <row r="11" spans="1:17" ht="24" customHeight="1">
      <c r="A11" s="253">
        <v>2</v>
      </c>
      <c r="B11" s="255" t="s">
        <v>230</v>
      </c>
      <c r="C11" s="394">
        <v>4864849</v>
      </c>
      <c r="D11" s="257" t="s">
        <v>12</v>
      </c>
      <c r="E11" s="256" t="s">
        <v>339</v>
      </c>
      <c r="F11" s="257">
        <v>1000</v>
      </c>
      <c r="G11" s="436">
        <v>1728</v>
      </c>
      <c r="H11" s="437">
        <v>1728</v>
      </c>
      <c r="I11" s="438">
        <f t="shared" si="0"/>
        <v>0</v>
      </c>
      <c r="J11" s="438">
        <f t="shared" si="1"/>
        <v>0</v>
      </c>
      <c r="K11" s="458">
        <f t="shared" si="2"/>
        <v>0</v>
      </c>
      <c r="L11" s="436">
        <v>42416</v>
      </c>
      <c r="M11" s="437">
        <v>42384</v>
      </c>
      <c r="N11" s="438">
        <f t="shared" si="3"/>
        <v>32</v>
      </c>
      <c r="O11" s="438">
        <f t="shared" si="4"/>
        <v>32000</v>
      </c>
      <c r="P11" s="459">
        <f t="shared" si="5"/>
        <v>0.032</v>
      </c>
      <c r="Q11" s="444"/>
    </row>
    <row r="12" spans="1:17" ht="24" customHeight="1">
      <c r="A12" s="253">
        <v>3</v>
      </c>
      <c r="B12" s="255" t="s">
        <v>212</v>
      </c>
      <c r="C12" s="394">
        <v>4864846</v>
      </c>
      <c r="D12" s="257" t="s">
        <v>12</v>
      </c>
      <c r="E12" s="256" t="s">
        <v>339</v>
      </c>
      <c r="F12" s="257">
        <v>1000</v>
      </c>
      <c r="G12" s="436">
        <v>4249</v>
      </c>
      <c r="H12" s="437">
        <v>4249</v>
      </c>
      <c r="I12" s="438">
        <f t="shared" si="0"/>
        <v>0</v>
      </c>
      <c r="J12" s="438">
        <f t="shared" si="1"/>
        <v>0</v>
      </c>
      <c r="K12" s="458">
        <f t="shared" si="2"/>
        <v>0</v>
      </c>
      <c r="L12" s="436">
        <v>52384</v>
      </c>
      <c r="M12" s="437">
        <v>52295</v>
      </c>
      <c r="N12" s="438">
        <f t="shared" si="3"/>
        <v>89</v>
      </c>
      <c r="O12" s="438">
        <f t="shared" si="4"/>
        <v>89000</v>
      </c>
      <c r="P12" s="459">
        <f t="shared" si="5"/>
        <v>0.089</v>
      </c>
      <c r="Q12" s="444"/>
    </row>
    <row r="13" spans="1:17" ht="24" customHeight="1">
      <c r="A13" s="253">
        <v>4</v>
      </c>
      <c r="B13" s="255" t="s">
        <v>213</v>
      </c>
      <c r="C13" s="394">
        <v>4864918</v>
      </c>
      <c r="D13" s="257" t="s">
        <v>12</v>
      </c>
      <c r="E13" s="256" t="s">
        <v>339</v>
      </c>
      <c r="F13" s="257">
        <v>400</v>
      </c>
      <c r="G13" s="436">
        <v>151</v>
      </c>
      <c r="H13" s="437">
        <v>152</v>
      </c>
      <c r="I13" s="438">
        <f t="shared" si="0"/>
        <v>-1</v>
      </c>
      <c r="J13" s="438">
        <f t="shared" si="1"/>
        <v>-400</v>
      </c>
      <c r="K13" s="459">
        <f t="shared" si="2"/>
        <v>-0.0004</v>
      </c>
      <c r="L13" s="436">
        <v>4235</v>
      </c>
      <c r="M13" s="437">
        <v>1670</v>
      </c>
      <c r="N13" s="438">
        <f t="shared" si="3"/>
        <v>2565</v>
      </c>
      <c r="O13" s="438">
        <f t="shared" si="4"/>
        <v>1026000</v>
      </c>
      <c r="P13" s="459">
        <f t="shared" si="5"/>
        <v>1.026</v>
      </c>
      <c r="Q13" s="444"/>
    </row>
    <row r="14" spans="1:17" ht="24" customHeight="1">
      <c r="A14" s="253">
        <v>5</v>
      </c>
      <c r="B14" s="255" t="s">
        <v>396</v>
      </c>
      <c r="C14" s="394">
        <v>4864850</v>
      </c>
      <c r="D14" s="257" t="s">
        <v>12</v>
      </c>
      <c r="E14" s="256" t="s">
        <v>339</v>
      </c>
      <c r="F14" s="257">
        <v>1000</v>
      </c>
      <c r="G14" s="436">
        <v>6467</v>
      </c>
      <c r="H14" s="437">
        <v>6468</v>
      </c>
      <c r="I14" s="438">
        <f t="shared" si="0"/>
        <v>-1</v>
      </c>
      <c r="J14" s="438">
        <f t="shared" si="1"/>
        <v>-1000</v>
      </c>
      <c r="K14" s="459">
        <f t="shared" si="2"/>
        <v>-0.001</v>
      </c>
      <c r="L14" s="436">
        <v>12140</v>
      </c>
      <c r="M14" s="437">
        <v>12077</v>
      </c>
      <c r="N14" s="438">
        <f t="shared" si="3"/>
        <v>63</v>
      </c>
      <c r="O14" s="438">
        <f t="shared" si="4"/>
        <v>63000</v>
      </c>
      <c r="P14" s="459">
        <f t="shared" si="5"/>
        <v>0.063</v>
      </c>
      <c r="Q14" s="444"/>
    </row>
    <row r="15" spans="1:17" ht="24" customHeight="1">
      <c r="A15" s="253">
        <v>6</v>
      </c>
      <c r="B15" s="255" t="s">
        <v>395</v>
      </c>
      <c r="C15" s="394">
        <v>5128425</v>
      </c>
      <c r="D15" s="257" t="s">
        <v>12</v>
      </c>
      <c r="E15" s="256" t="s">
        <v>339</v>
      </c>
      <c r="F15" s="257">
        <v>400</v>
      </c>
      <c r="G15" s="436">
        <v>283</v>
      </c>
      <c r="H15" s="437">
        <v>283</v>
      </c>
      <c r="I15" s="438">
        <f t="shared" si="0"/>
        <v>0</v>
      </c>
      <c r="J15" s="438">
        <f t="shared" si="1"/>
        <v>0</v>
      </c>
      <c r="K15" s="459">
        <f t="shared" si="2"/>
        <v>0</v>
      </c>
      <c r="L15" s="436">
        <v>1000615</v>
      </c>
      <c r="M15" s="437">
        <v>999604</v>
      </c>
      <c r="N15" s="438">
        <f t="shared" si="3"/>
        <v>1011</v>
      </c>
      <c r="O15" s="438">
        <f t="shared" si="4"/>
        <v>404400</v>
      </c>
      <c r="P15" s="459">
        <f t="shared" si="5"/>
        <v>0.4044</v>
      </c>
      <c r="Q15" s="444"/>
    </row>
    <row r="16" spans="1:17" ht="24" customHeight="1">
      <c r="A16" s="635" t="s">
        <v>214</v>
      </c>
      <c r="B16" s="255"/>
      <c r="C16" s="394"/>
      <c r="D16" s="257"/>
      <c r="E16" s="255"/>
      <c r="F16" s="257"/>
      <c r="G16" s="636"/>
      <c r="H16" s="438"/>
      <c r="I16" s="438"/>
      <c r="J16" s="438"/>
      <c r="K16" s="458"/>
      <c r="L16" s="636"/>
      <c r="M16" s="438"/>
      <c r="N16" s="438"/>
      <c r="O16" s="438"/>
      <c r="P16" s="459"/>
      <c r="Q16" s="444"/>
    </row>
    <row r="17" spans="1:17" ht="24" customHeight="1">
      <c r="A17" s="253">
        <v>7</v>
      </c>
      <c r="B17" s="255" t="s">
        <v>231</v>
      </c>
      <c r="C17" s="394">
        <v>4864804</v>
      </c>
      <c r="D17" s="257" t="s">
        <v>12</v>
      </c>
      <c r="E17" s="256" t="s">
        <v>339</v>
      </c>
      <c r="F17" s="257">
        <v>200</v>
      </c>
      <c r="G17" s="436">
        <v>997572</v>
      </c>
      <c r="H17" s="437">
        <v>997446</v>
      </c>
      <c r="I17" s="438">
        <f>G17-H17</f>
        <v>126</v>
      </c>
      <c r="J17" s="438">
        <f>$F17*I17</f>
        <v>25200</v>
      </c>
      <c r="K17" s="459">
        <f>J17/1000000</f>
        <v>0.0252</v>
      </c>
      <c r="L17" s="436">
        <v>999423</v>
      </c>
      <c r="M17" s="437">
        <v>999125</v>
      </c>
      <c r="N17" s="438">
        <f>L17-M17</f>
        <v>298</v>
      </c>
      <c r="O17" s="438">
        <f>$F17*N17</f>
        <v>59600</v>
      </c>
      <c r="P17" s="459">
        <f>O17/1000000</f>
        <v>0.0596</v>
      </c>
      <c r="Q17" s="444"/>
    </row>
    <row r="18" spans="1:17" ht="24" customHeight="1">
      <c r="A18" s="253">
        <v>8</v>
      </c>
      <c r="B18" s="255" t="s">
        <v>230</v>
      </c>
      <c r="C18" s="394">
        <v>4864845</v>
      </c>
      <c r="D18" s="257" t="s">
        <v>12</v>
      </c>
      <c r="E18" s="256" t="s">
        <v>339</v>
      </c>
      <c r="F18" s="257">
        <v>1000</v>
      </c>
      <c r="G18" s="436">
        <v>1022</v>
      </c>
      <c r="H18" s="437">
        <v>1068</v>
      </c>
      <c r="I18" s="438">
        <f>G18-H18</f>
        <v>-46</v>
      </c>
      <c r="J18" s="438">
        <f>$F18*I18</f>
        <v>-46000</v>
      </c>
      <c r="K18" s="459">
        <f>J18/1000000</f>
        <v>-0.046</v>
      </c>
      <c r="L18" s="436">
        <v>999839</v>
      </c>
      <c r="M18" s="437">
        <v>1000011</v>
      </c>
      <c r="N18" s="438">
        <f>L18-M18</f>
        <v>-172</v>
      </c>
      <c r="O18" s="438">
        <f>$F18*N18</f>
        <v>-172000</v>
      </c>
      <c r="P18" s="459">
        <f>O18/1000000</f>
        <v>-0.172</v>
      </c>
      <c r="Q18" s="444"/>
    </row>
    <row r="19" spans="1:17" ht="24" customHeight="1">
      <c r="A19" s="254"/>
      <c r="B19" s="637" t="s">
        <v>225</v>
      </c>
      <c r="C19" s="638"/>
      <c r="D19" s="257"/>
      <c r="E19" s="255"/>
      <c r="F19" s="267"/>
      <c r="G19" s="381"/>
      <c r="H19" s="380"/>
      <c r="I19" s="380"/>
      <c r="J19" s="380"/>
      <c r="K19" s="642">
        <f>SUM(K10:K18)</f>
        <v>-0.022199999999999998</v>
      </c>
      <c r="L19" s="640"/>
      <c r="M19" s="641"/>
      <c r="N19" s="641"/>
      <c r="O19" s="641"/>
      <c r="P19" s="642">
        <f>SUM(P10:P18)</f>
        <v>1.6998</v>
      </c>
      <c r="Q19" s="444"/>
    </row>
    <row r="20" spans="1:17" ht="24" customHeight="1">
      <c r="A20" s="254"/>
      <c r="B20" s="145"/>
      <c r="C20" s="638"/>
      <c r="D20" s="257"/>
      <c r="E20" s="255"/>
      <c r="F20" s="267"/>
      <c r="G20" s="381"/>
      <c r="H20" s="380"/>
      <c r="I20" s="380"/>
      <c r="J20" s="380"/>
      <c r="K20" s="643"/>
      <c r="L20" s="381"/>
      <c r="M20" s="380"/>
      <c r="N20" s="380"/>
      <c r="O20" s="380"/>
      <c r="P20" s="644"/>
      <c r="Q20" s="444"/>
    </row>
    <row r="21" spans="1:17" ht="24" customHeight="1">
      <c r="A21" s="635" t="s">
        <v>215</v>
      </c>
      <c r="B21" s="82"/>
      <c r="C21" s="645"/>
      <c r="D21" s="267"/>
      <c r="E21" s="82"/>
      <c r="F21" s="267"/>
      <c r="G21" s="381"/>
      <c r="H21" s="380"/>
      <c r="I21" s="380"/>
      <c r="J21" s="380"/>
      <c r="K21" s="632"/>
      <c r="L21" s="381"/>
      <c r="M21" s="380"/>
      <c r="N21" s="380"/>
      <c r="O21" s="380"/>
      <c r="P21" s="633"/>
      <c r="Q21" s="444"/>
    </row>
    <row r="22" spans="1:17" ht="24" customHeight="1">
      <c r="A22" s="254"/>
      <c r="B22" s="82"/>
      <c r="C22" s="645"/>
      <c r="D22" s="267"/>
      <c r="E22" s="82"/>
      <c r="F22" s="267"/>
      <c r="G22" s="381"/>
      <c r="H22" s="380"/>
      <c r="I22" s="380"/>
      <c r="J22" s="380"/>
      <c r="K22" s="632"/>
      <c r="L22" s="381"/>
      <c r="M22" s="380"/>
      <c r="N22" s="380"/>
      <c r="O22" s="380"/>
      <c r="P22" s="633"/>
      <c r="Q22" s="444"/>
    </row>
    <row r="23" spans="1:17" ht="24" customHeight="1">
      <c r="A23" s="253">
        <v>9</v>
      </c>
      <c r="B23" s="82" t="s">
        <v>216</v>
      </c>
      <c r="C23" s="394">
        <v>4865065</v>
      </c>
      <c r="D23" s="267" t="s">
        <v>12</v>
      </c>
      <c r="E23" s="256" t="s">
        <v>339</v>
      </c>
      <c r="F23" s="257">
        <v>100</v>
      </c>
      <c r="G23" s="436">
        <v>3437</v>
      </c>
      <c r="H23" s="437">
        <v>3437</v>
      </c>
      <c r="I23" s="438">
        <f aca="true" t="shared" si="6" ref="I23:I29">G23-H23</f>
        <v>0</v>
      </c>
      <c r="J23" s="438">
        <f aca="true" t="shared" si="7" ref="J23:J29">$F23*I23</f>
        <v>0</v>
      </c>
      <c r="K23" s="458">
        <f aca="true" t="shared" si="8" ref="K23:K29">J23/1000000</f>
        <v>0</v>
      </c>
      <c r="L23" s="436">
        <v>34489</v>
      </c>
      <c r="M23" s="437">
        <v>34490</v>
      </c>
      <c r="N23" s="438">
        <f aca="true" t="shared" si="9" ref="N23:N29">L23-M23</f>
        <v>-1</v>
      </c>
      <c r="O23" s="438">
        <f aca="true" t="shared" si="10" ref="O23:O29">$F23*N23</f>
        <v>-100</v>
      </c>
      <c r="P23" s="459">
        <f aca="true" t="shared" si="11" ref="P23:P29">O23/1000000</f>
        <v>-0.0001</v>
      </c>
      <c r="Q23" s="444"/>
    </row>
    <row r="24" spans="1:17" ht="24" customHeight="1">
      <c r="A24" s="253">
        <v>10</v>
      </c>
      <c r="B24" s="82" t="s">
        <v>217</v>
      </c>
      <c r="C24" s="394">
        <v>4865066</v>
      </c>
      <c r="D24" s="267" t="s">
        <v>12</v>
      </c>
      <c r="E24" s="256" t="s">
        <v>339</v>
      </c>
      <c r="F24" s="257">
        <v>100</v>
      </c>
      <c r="G24" s="436">
        <v>59373</v>
      </c>
      <c r="H24" s="437">
        <v>59371</v>
      </c>
      <c r="I24" s="438">
        <f t="shared" si="6"/>
        <v>2</v>
      </c>
      <c r="J24" s="438">
        <f t="shared" si="7"/>
        <v>200</v>
      </c>
      <c r="K24" s="458">
        <f t="shared" si="8"/>
        <v>0.0002</v>
      </c>
      <c r="L24" s="436">
        <v>93872</v>
      </c>
      <c r="M24" s="437">
        <v>92570</v>
      </c>
      <c r="N24" s="438">
        <f t="shared" si="9"/>
        <v>1302</v>
      </c>
      <c r="O24" s="438">
        <f t="shared" si="10"/>
        <v>130200</v>
      </c>
      <c r="P24" s="459">
        <f t="shared" si="11"/>
        <v>0.1302</v>
      </c>
      <c r="Q24" s="444"/>
    </row>
    <row r="25" spans="1:17" ht="24" customHeight="1">
      <c r="A25" s="253">
        <v>11</v>
      </c>
      <c r="B25" s="82" t="s">
        <v>218</v>
      </c>
      <c r="C25" s="394">
        <v>4865067</v>
      </c>
      <c r="D25" s="267" t="s">
        <v>12</v>
      </c>
      <c r="E25" s="256" t="s">
        <v>339</v>
      </c>
      <c r="F25" s="257">
        <v>100</v>
      </c>
      <c r="G25" s="436">
        <v>78162</v>
      </c>
      <c r="H25" s="437">
        <v>78162</v>
      </c>
      <c r="I25" s="438">
        <f t="shared" si="6"/>
        <v>0</v>
      </c>
      <c r="J25" s="438">
        <f t="shared" si="7"/>
        <v>0</v>
      </c>
      <c r="K25" s="458">
        <f t="shared" si="8"/>
        <v>0</v>
      </c>
      <c r="L25" s="436">
        <v>18071</v>
      </c>
      <c r="M25" s="437">
        <v>17726</v>
      </c>
      <c r="N25" s="438">
        <f t="shared" si="9"/>
        <v>345</v>
      </c>
      <c r="O25" s="438">
        <f t="shared" si="10"/>
        <v>34500</v>
      </c>
      <c r="P25" s="459">
        <f t="shared" si="11"/>
        <v>0.0345</v>
      </c>
      <c r="Q25" s="455" t="s">
        <v>483</v>
      </c>
    </row>
    <row r="26" spans="1:17" ht="24" customHeight="1">
      <c r="A26" s="253">
        <v>12</v>
      </c>
      <c r="B26" s="82" t="s">
        <v>219</v>
      </c>
      <c r="C26" s="394">
        <v>4865078</v>
      </c>
      <c r="D26" s="267" t="s">
        <v>12</v>
      </c>
      <c r="E26" s="256" t="s">
        <v>339</v>
      </c>
      <c r="F26" s="257">
        <v>100</v>
      </c>
      <c r="G26" s="436">
        <v>65244</v>
      </c>
      <c r="H26" s="437">
        <v>65242</v>
      </c>
      <c r="I26" s="438">
        <f t="shared" si="6"/>
        <v>2</v>
      </c>
      <c r="J26" s="438">
        <f t="shared" si="7"/>
        <v>200</v>
      </c>
      <c r="K26" s="458">
        <f t="shared" si="8"/>
        <v>0.0002</v>
      </c>
      <c r="L26" s="436">
        <v>118051</v>
      </c>
      <c r="M26" s="437">
        <v>115464</v>
      </c>
      <c r="N26" s="438">
        <f t="shared" si="9"/>
        <v>2587</v>
      </c>
      <c r="O26" s="438">
        <f t="shared" si="10"/>
        <v>258700</v>
      </c>
      <c r="P26" s="459">
        <f t="shared" si="11"/>
        <v>0.2587</v>
      </c>
      <c r="Q26" s="444"/>
    </row>
    <row r="27" spans="1:17" ht="19.5" customHeight="1">
      <c r="A27" s="253">
        <v>13</v>
      </c>
      <c r="B27" s="82" t="s">
        <v>219</v>
      </c>
      <c r="C27" s="489">
        <v>4902599</v>
      </c>
      <c r="D27" s="746" t="s">
        <v>12</v>
      </c>
      <c r="E27" s="256" t="s">
        <v>339</v>
      </c>
      <c r="F27" s="747">
        <v>1000</v>
      </c>
      <c r="G27" s="436">
        <v>0</v>
      </c>
      <c r="H27" s="437">
        <v>0</v>
      </c>
      <c r="I27" s="438">
        <f t="shared" si="6"/>
        <v>0</v>
      </c>
      <c r="J27" s="438">
        <f t="shared" si="7"/>
        <v>0</v>
      </c>
      <c r="K27" s="458">
        <f t="shared" si="8"/>
        <v>0</v>
      </c>
      <c r="L27" s="436">
        <v>0</v>
      </c>
      <c r="M27" s="437">
        <v>0</v>
      </c>
      <c r="N27" s="438">
        <f t="shared" si="9"/>
        <v>0</v>
      </c>
      <c r="O27" s="438">
        <f t="shared" si="10"/>
        <v>0</v>
      </c>
      <c r="P27" s="459">
        <f t="shared" si="11"/>
        <v>0</v>
      </c>
      <c r="Q27" s="461"/>
    </row>
    <row r="28" spans="1:17" ht="24" customHeight="1">
      <c r="A28" s="253">
        <v>14</v>
      </c>
      <c r="B28" s="82" t="s">
        <v>220</v>
      </c>
      <c r="C28" s="394">
        <v>4902552</v>
      </c>
      <c r="D28" s="267" t="s">
        <v>12</v>
      </c>
      <c r="E28" s="256" t="s">
        <v>339</v>
      </c>
      <c r="F28" s="748">
        <v>75</v>
      </c>
      <c r="G28" s="436">
        <v>629</v>
      </c>
      <c r="H28" s="437">
        <v>629</v>
      </c>
      <c r="I28" s="438">
        <f>G28-H28</f>
        <v>0</v>
      </c>
      <c r="J28" s="438">
        <f t="shared" si="7"/>
        <v>0</v>
      </c>
      <c r="K28" s="458">
        <f t="shared" si="8"/>
        <v>0</v>
      </c>
      <c r="L28" s="436">
        <v>1320</v>
      </c>
      <c r="M28" s="437">
        <v>1314</v>
      </c>
      <c r="N28" s="438">
        <f>L28-M28</f>
        <v>6</v>
      </c>
      <c r="O28" s="438">
        <f t="shared" si="10"/>
        <v>450</v>
      </c>
      <c r="P28" s="459">
        <f t="shared" si="11"/>
        <v>0.00045</v>
      </c>
      <c r="Q28" s="444"/>
    </row>
    <row r="29" spans="1:17" ht="24" customHeight="1">
      <c r="A29" s="253">
        <v>15</v>
      </c>
      <c r="B29" s="82" t="s">
        <v>220</v>
      </c>
      <c r="C29" s="394">
        <v>4865075</v>
      </c>
      <c r="D29" s="267" t="s">
        <v>12</v>
      </c>
      <c r="E29" s="256" t="s">
        <v>339</v>
      </c>
      <c r="F29" s="257">
        <v>100</v>
      </c>
      <c r="G29" s="436">
        <v>10281</v>
      </c>
      <c r="H29" s="437">
        <v>10281</v>
      </c>
      <c r="I29" s="438">
        <f t="shared" si="6"/>
        <v>0</v>
      </c>
      <c r="J29" s="438">
        <f t="shared" si="7"/>
        <v>0</v>
      </c>
      <c r="K29" s="458">
        <f t="shared" si="8"/>
        <v>0</v>
      </c>
      <c r="L29" s="436">
        <v>4084</v>
      </c>
      <c r="M29" s="437">
        <v>3989</v>
      </c>
      <c r="N29" s="438">
        <f t="shared" si="9"/>
        <v>95</v>
      </c>
      <c r="O29" s="438">
        <f t="shared" si="10"/>
        <v>9500</v>
      </c>
      <c r="P29" s="459">
        <f t="shared" si="11"/>
        <v>0.0095</v>
      </c>
      <c r="Q29" s="454"/>
    </row>
    <row r="30" spans="1:17" ht="24" customHeight="1">
      <c r="A30" s="635" t="s">
        <v>221</v>
      </c>
      <c r="B30" s="145"/>
      <c r="C30" s="646"/>
      <c r="D30" s="145"/>
      <c r="E30" s="82"/>
      <c r="F30" s="257"/>
      <c r="G30" s="636"/>
      <c r="H30" s="438"/>
      <c r="I30" s="438"/>
      <c r="J30" s="438"/>
      <c r="K30" s="647">
        <f>SUM(K23:K29)</f>
        <v>0.0004</v>
      </c>
      <c r="L30" s="636"/>
      <c r="M30" s="438"/>
      <c r="N30" s="438"/>
      <c r="O30" s="438"/>
      <c r="P30" s="648">
        <f>SUM(P23:P29)</f>
        <v>0.43325</v>
      </c>
      <c r="Q30" s="444"/>
    </row>
    <row r="31" spans="1:17" ht="24" customHeight="1">
      <c r="A31" s="396" t="s">
        <v>227</v>
      </c>
      <c r="B31" s="145"/>
      <c r="C31" s="646"/>
      <c r="D31" s="145"/>
      <c r="E31" s="82"/>
      <c r="F31" s="257"/>
      <c r="G31" s="636"/>
      <c r="H31" s="438"/>
      <c r="I31" s="438"/>
      <c r="J31" s="438"/>
      <c r="K31" s="647"/>
      <c r="L31" s="636"/>
      <c r="M31" s="438"/>
      <c r="N31" s="438"/>
      <c r="O31" s="438"/>
      <c r="P31" s="648"/>
      <c r="Q31" s="444"/>
    </row>
    <row r="32" spans="1:17" ht="24" customHeight="1">
      <c r="A32" s="631" t="s">
        <v>222</v>
      </c>
      <c r="B32" s="82"/>
      <c r="C32" s="510"/>
      <c r="D32" s="82"/>
      <c r="E32" s="82"/>
      <c r="F32" s="267"/>
      <c r="G32" s="636"/>
      <c r="H32" s="438"/>
      <c r="I32" s="438"/>
      <c r="J32" s="438"/>
      <c r="K32" s="458"/>
      <c r="L32" s="636"/>
      <c r="M32" s="438"/>
      <c r="N32" s="438"/>
      <c r="O32" s="438"/>
      <c r="P32" s="459"/>
      <c r="Q32" s="444"/>
    </row>
    <row r="33" spans="1:17" ht="24" customHeight="1">
      <c r="A33" s="253">
        <v>16</v>
      </c>
      <c r="B33" s="649" t="s">
        <v>223</v>
      </c>
      <c r="C33" s="646">
        <v>4902545</v>
      </c>
      <c r="D33" s="257" t="s">
        <v>12</v>
      </c>
      <c r="E33" s="256" t="s">
        <v>339</v>
      </c>
      <c r="F33" s="257">
        <v>50</v>
      </c>
      <c r="G33" s="436">
        <v>0</v>
      </c>
      <c r="H33" s="437">
        <v>0</v>
      </c>
      <c r="I33" s="438">
        <f>G33-H33</f>
        <v>0</v>
      </c>
      <c r="J33" s="438">
        <f>$F33*I33</f>
        <v>0</v>
      </c>
      <c r="K33" s="458">
        <f>J33/1000000</f>
        <v>0</v>
      </c>
      <c r="L33" s="436">
        <v>0</v>
      </c>
      <c r="M33" s="437">
        <v>0</v>
      </c>
      <c r="N33" s="438">
        <f>L33-M33</f>
        <v>0</v>
      </c>
      <c r="O33" s="438">
        <f>$F33*N33</f>
        <v>0</v>
      </c>
      <c r="P33" s="459">
        <f>O33/1000000</f>
        <v>0</v>
      </c>
      <c r="Q33" s="444"/>
    </row>
    <row r="34" spans="1:17" ht="24" customHeight="1">
      <c r="A34" s="635" t="s">
        <v>224</v>
      </c>
      <c r="B34" s="145"/>
      <c r="C34" s="650"/>
      <c r="D34" s="649"/>
      <c r="E34" s="82"/>
      <c r="F34" s="257"/>
      <c r="G34" s="98"/>
      <c r="H34" s="380"/>
      <c r="I34" s="380"/>
      <c r="J34" s="380"/>
      <c r="K34" s="639">
        <f>SUM(K33)</f>
        <v>0</v>
      </c>
      <c r="L34" s="381"/>
      <c r="M34" s="380"/>
      <c r="N34" s="380"/>
      <c r="O34" s="380"/>
      <c r="P34" s="642">
        <f>SUM(P33)</f>
        <v>0</v>
      </c>
      <c r="Q34" s="444"/>
    </row>
    <row r="35" spans="1:17" ht="19.5" customHeight="1" thickBot="1">
      <c r="A35" s="66"/>
      <c r="B35" s="67"/>
      <c r="C35" s="68"/>
      <c r="D35" s="69"/>
      <c r="E35" s="70"/>
      <c r="F35" s="70"/>
      <c r="G35" s="71"/>
      <c r="H35" s="493"/>
      <c r="I35" s="493"/>
      <c r="J35" s="493"/>
      <c r="K35" s="651"/>
      <c r="L35" s="652"/>
      <c r="M35" s="493"/>
      <c r="N35" s="493"/>
      <c r="O35" s="493"/>
      <c r="P35" s="653"/>
      <c r="Q35" s="548"/>
    </row>
    <row r="36" spans="1:16" ht="13.5" thickTop="1">
      <c r="A36" s="65"/>
      <c r="B36" s="73"/>
      <c r="C36" s="57"/>
      <c r="D36" s="59"/>
      <c r="E36" s="58"/>
      <c r="F36" s="58"/>
      <c r="G36" s="74"/>
      <c r="H36" s="607"/>
      <c r="I36" s="380"/>
      <c r="J36" s="380"/>
      <c r="K36" s="632"/>
      <c r="L36" s="607"/>
      <c r="M36" s="607"/>
      <c r="N36" s="380"/>
      <c r="O36" s="380"/>
      <c r="P36" s="654"/>
    </row>
    <row r="37" spans="1:16" ht="12.75">
      <c r="A37" s="65"/>
      <c r="B37" s="73"/>
      <c r="C37" s="57"/>
      <c r="D37" s="59"/>
      <c r="E37" s="58"/>
      <c r="F37" s="58"/>
      <c r="G37" s="74"/>
      <c r="H37" s="607"/>
      <c r="I37" s="380"/>
      <c r="J37" s="380"/>
      <c r="K37" s="632"/>
      <c r="L37" s="607"/>
      <c r="M37" s="607"/>
      <c r="N37" s="380"/>
      <c r="O37" s="380"/>
      <c r="P37" s="654"/>
    </row>
    <row r="38" spans="1:16" ht="12.75">
      <c r="A38" s="607"/>
      <c r="B38" s="487"/>
      <c r="C38" s="487"/>
      <c r="D38" s="487"/>
      <c r="E38" s="487"/>
      <c r="F38" s="487"/>
      <c r="G38" s="487"/>
      <c r="H38" s="487"/>
      <c r="I38" s="487"/>
      <c r="J38" s="487"/>
      <c r="K38" s="655"/>
      <c r="L38" s="487"/>
      <c r="M38" s="487"/>
      <c r="N38" s="487"/>
      <c r="O38" s="487"/>
      <c r="P38" s="656"/>
    </row>
    <row r="39" spans="1:16" ht="20.25">
      <c r="A39" s="161"/>
      <c r="B39" s="637" t="s">
        <v>221</v>
      </c>
      <c r="C39" s="657"/>
      <c r="D39" s="657"/>
      <c r="E39" s="657"/>
      <c r="F39" s="657"/>
      <c r="G39" s="657"/>
      <c r="H39" s="657"/>
      <c r="I39" s="657"/>
      <c r="J39" s="657"/>
      <c r="K39" s="639">
        <f>K30-K34</f>
        <v>0.0004</v>
      </c>
      <c r="L39" s="658"/>
      <c r="M39" s="658"/>
      <c r="N39" s="658"/>
      <c r="O39" s="658"/>
      <c r="P39" s="659">
        <f>P30-P34</f>
        <v>0.43325</v>
      </c>
    </row>
    <row r="40" spans="1:16" ht="20.25">
      <c r="A40" s="90"/>
      <c r="B40" s="637" t="s">
        <v>225</v>
      </c>
      <c r="C40" s="645"/>
      <c r="D40" s="645"/>
      <c r="E40" s="645"/>
      <c r="F40" s="645"/>
      <c r="G40" s="645"/>
      <c r="H40" s="645"/>
      <c r="I40" s="645"/>
      <c r="J40" s="645"/>
      <c r="K40" s="639">
        <f>K19</f>
        <v>-0.022199999999999998</v>
      </c>
      <c r="L40" s="658"/>
      <c r="M40" s="658"/>
      <c r="N40" s="658"/>
      <c r="O40" s="658"/>
      <c r="P40" s="659">
        <f>P19</f>
        <v>1.6998</v>
      </c>
    </row>
    <row r="41" spans="1:16" ht="18">
      <c r="A41" s="90"/>
      <c r="B41" s="82"/>
      <c r="C41" s="86"/>
      <c r="D41" s="86"/>
      <c r="E41" s="86"/>
      <c r="F41" s="86"/>
      <c r="G41" s="86"/>
      <c r="H41" s="86"/>
      <c r="I41" s="86"/>
      <c r="J41" s="86"/>
      <c r="K41" s="660"/>
      <c r="L41" s="661"/>
      <c r="M41" s="661"/>
      <c r="N41" s="661"/>
      <c r="O41" s="661"/>
      <c r="P41" s="662"/>
    </row>
    <row r="42" spans="1:16" ht="3" customHeight="1">
      <c r="A42" s="90"/>
      <c r="B42" s="82"/>
      <c r="C42" s="86"/>
      <c r="D42" s="86"/>
      <c r="E42" s="86"/>
      <c r="F42" s="86"/>
      <c r="G42" s="86"/>
      <c r="H42" s="86"/>
      <c r="I42" s="86"/>
      <c r="J42" s="86"/>
      <c r="K42" s="660"/>
      <c r="L42" s="661"/>
      <c r="M42" s="661"/>
      <c r="N42" s="661"/>
      <c r="O42" s="661"/>
      <c r="P42" s="662"/>
    </row>
    <row r="43" spans="1:16" ht="23.25">
      <c r="A43" s="90"/>
      <c r="B43" s="377" t="s">
        <v>228</v>
      </c>
      <c r="C43" s="663"/>
      <c r="D43" s="3"/>
      <c r="E43" s="3"/>
      <c r="F43" s="3"/>
      <c r="G43" s="3"/>
      <c r="H43" s="3"/>
      <c r="I43" s="3"/>
      <c r="J43" s="3"/>
      <c r="K43" s="664">
        <f>SUM(K39:K42)</f>
        <v>-0.021799999999999996</v>
      </c>
      <c r="L43" s="665"/>
      <c r="M43" s="665"/>
      <c r="N43" s="665"/>
      <c r="O43" s="665"/>
      <c r="P43" s="666">
        <f>SUM(P39:P42)</f>
        <v>2.13305</v>
      </c>
    </row>
    <row r="44" ht="12.75">
      <c r="K44" s="667"/>
    </row>
    <row r="45" ht="13.5" thickBot="1">
      <c r="K45" s="667"/>
    </row>
    <row r="46" spans="1:17" ht="12.75">
      <c r="A46" s="554"/>
      <c r="B46" s="555"/>
      <c r="C46" s="555"/>
      <c r="D46" s="555"/>
      <c r="E46" s="555"/>
      <c r="F46" s="555"/>
      <c r="G46" s="555"/>
      <c r="H46" s="549"/>
      <c r="I46" s="549"/>
      <c r="J46" s="549"/>
      <c r="K46" s="549"/>
      <c r="L46" s="549"/>
      <c r="M46" s="549"/>
      <c r="N46" s="549"/>
      <c r="O46" s="549"/>
      <c r="P46" s="549"/>
      <c r="Q46" s="550"/>
    </row>
    <row r="47" spans="1:17" ht="23.25">
      <c r="A47" s="556" t="s">
        <v>320</v>
      </c>
      <c r="B47" s="557"/>
      <c r="C47" s="557"/>
      <c r="D47" s="557"/>
      <c r="E47" s="557"/>
      <c r="F47" s="557"/>
      <c r="G47" s="557"/>
      <c r="H47" s="479"/>
      <c r="I47" s="479"/>
      <c r="J47" s="479"/>
      <c r="K47" s="479"/>
      <c r="L47" s="479"/>
      <c r="M47" s="479"/>
      <c r="N47" s="479"/>
      <c r="O47" s="479"/>
      <c r="P47" s="479"/>
      <c r="Q47" s="551"/>
    </row>
    <row r="48" spans="1:17" ht="12.75">
      <c r="A48" s="558"/>
      <c r="B48" s="557"/>
      <c r="C48" s="557"/>
      <c r="D48" s="557"/>
      <c r="E48" s="557"/>
      <c r="F48" s="557"/>
      <c r="G48" s="557"/>
      <c r="H48" s="479"/>
      <c r="I48" s="479"/>
      <c r="J48" s="479"/>
      <c r="K48" s="479"/>
      <c r="L48" s="479"/>
      <c r="M48" s="479"/>
      <c r="N48" s="479"/>
      <c r="O48" s="479"/>
      <c r="P48" s="479"/>
      <c r="Q48" s="551"/>
    </row>
    <row r="49" spans="1:17" ht="18">
      <c r="A49" s="559"/>
      <c r="B49" s="560"/>
      <c r="C49" s="560"/>
      <c r="D49" s="560"/>
      <c r="E49" s="560"/>
      <c r="F49" s="560"/>
      <c r="G49" s="560"/>
      <c r="H49" s="479"/>
      <c r="I49" s="479"/>
      <c r="J49" s="547"/>
      <c r="K49" s="668" t="s">
        <v>332</v>
      </c>
      <c r="L49" s="479"/>
      <c r="M49" s="479"/>
      <c r="N49" s="479"/>
      <c r="O49" s="479"/>
      <c r="P49" s="669" t="s">
        <v>333</v>
      </c>
      <c r="Q49" s="551"/>
    </row>
    <row r="50" spans="1:17" ht="12.75">
      <c r="A50" s="562"/>
      <c r="B50" s="90"/>
      <c r="C50" s="90"/>
      <c r="D50" s="90"/>
      <c r="E50" s="90"/>
      <c r="F50" s="90"/>
      <c r="G50" s="90"/>
      <c r="H50" s="479"/>
      <c r="I50" s="479"/>
      <c r="J50" s="479"/>
      <c r="K50" s="479"/>
      <c r="L50" s="479"/>
      <c r="M50" s="479"/>
      <c r="N50" s="479"/>
      <c r="O50" s="479"/>
      <c r="P50" s="479"/>
      <c r="Q50" s="551"/>
    </row>
    <row r="51" spans="1:17" ht="12.75">
      <c r="A51" s="562"/>
      <c r="B51" s="90"/>
      <c r="C51" s="90"/>
      <c r="D51" s="90"/>
      <c r="E51" s="90"/>
      <c r="F51" s="90"/>
      <c r="G51" s="90"/>
      <c r="H51" s="479"/>
      <c r="I51" s="479"/>
      <c r="J51" s="479"/>
      <c r="K51" s="479"/>
      <c r="L51" s="479"/>
      <c r="M51" s="479"/>
      <c r="N51" s="479"/>
      <c r="O51" s="479"/>
      <c r="P51" s="479"/>
      <c r="Q51" s="551"/>
    </row>
    <row r="52" spans="1:17" ht="23.25">
      <c r="A52" s="556" t="s">
        <v>323</v>
      </c>
      <c r="B52" s="564"/>
      <c r="C52" s="564"/>
      <c r="D52" s="565"/>
      <c r="E52" s="565"/>
      <c r="F52" s="566"/>
      <c r="G52" s="565"/>
      <c r="H52" s="479"/>
      <c r="I52" s="479"/>
      <c r="J52" s="479"/>
      <c r="K52" s="670">
        <f>K43</f>
        <v>-0.021799999999999996</v>
      </c>
      <c r="L52" s="560" t="s">
        <v>321</v>
      </c>
      <c r="M52" s="479"/>
      <c r="N52" s="479"/>
      <c r="O52" s="479"/>
      <c r="P52" s="670">
        <f>P43</f>
        <v>2.13305</v>
      </c>
      <c r="Q52" s="671" t="s">
        <v>321</v>
      </c>
    </row>
    <row r="53" spans="1:17" ht="23.25">
      <c r="A53" s="672"/>
      <c r="B53" s="570"/>
      <c r="C53" s="570"/>
      <c r="D53" s="557"/>
      <c r="E53" s="557"/>
      <c r="F53" s="571"/>
      <c r="G53" s="557"/>
      <c r="H53" s="479"/>
      <c r="I53" s="479"/>
      <c r="J53" s="479"/>
      <c r="K53" s="665"/>
      <c r="L53" s="619"/>
      <c r="M53" s="479"/>
      <c r="N53" s="479"/>
      <c r="O53" s="479"/>
      <c r="P53" s="665"/>
      <c r="Q53" s="673"/>
    </row>
    <row r="54" spans="1:17" ht="23.25">
      <c r="A54" s="674" t="s">
        <v>322</v>
      </c>
      <c r="B54" s="42"/>
      <c r="C54" s="42"/>
      <c r="D54" s="557"/>
      <c r="E54" s="557"/>
      <c r="F54" s="574"/>
      <c r="G54" s="565"/>
      <c r="H54" s="479"/>
      <c r="I54" s="479"/>
      <c r="J54" s="479"/>
      <c r="K54" s="670">
        <f>'STEPPED UP GENCO'!K43</f>
        <v>0.0145299</v>
      </c>
      <c r="L54" s="560" t="s">
        <v>321</v>
      </c>
      <c r="M54" s="479"/>
      <c r="N54" s="479"/>
      <c r="O54" s="479"/>
      <c r="P54" s="670">
        <f>'STEPPED UP GENCO'!P43</f>
        <v>-0.025212144099999997</v>
      </c>
      <c r="Q54" s="671" t="s">
        <v>321</v>
      </c>
    </row>
    <row r="55" spans="1:17" ht="6.75" customHeight="1">
      <c r="A55" s="575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551"/>
    </row>
    <row r="56" spans="1:17" ht="6.75" customHeight="1">
      <c r="A56" s="575"/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551"/>
    </row>
    <row r="57" spans="1:17" ht="6.75" customHeight="1">
      <c r="A57" s="575"/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551"/>
    </row>
    <row r="58" spans="1:17" ht="26.25" customHeight="1">
      <c r="A58" s="575"/>
      <c r="B58" s="479"/>
      <c r="C58" s="479"/>
      <c r="D58" s="479"/>
      <c r="E58" s="479"/>
      <c r="F58" s="479"/>
      <c r="G58" s="479"/>
      <c r="H58" s="564"/>
      <c r="I58" s="564"/>
      <c r="J58" s="675" t="s">
        <v>324</v>
      </c>
      <c r="K58" s="670">
        <f>SUM(K52:K57)</f>
        <v>-0.007270099999999996</v>
      </c>
      <c r="L58" s="676" t="s">
        <v>321</v>
      </c>
      <c r="M58" s="275"/>
      <c r="N58" s="275"/>
      <c r="O58" s="275"/>
      <c r="P58" s="670">
        <f>SUM(P52:P57)</f>
        <v>2.1078378558999997</v>
      </c>
      <c r="Q58" s="676" t="s">
        <v>321</v>
      </c>
    </row>
    <row r="59" spans="1:17" ht="3" customHeight="1" thickBot="1">
      <c r="A59" s="576"/>
      <c r="B59" s="552"/>
      <c r="C59" s="552"/>
      <c r="D59" s="552"/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2.140625" style="0" customWidth="1"/>
    <col min="2" max="2" width="11.8515625" style="0" customWidth="1"/>
    <col min="3" max="3" width="8.00390625" style="0" customWidth="1"/>
    <col min="4" max="4" width="8.28125" style="0" customWidth="1"/>
    <col min="5" max="5" width="11.28125" style="0" customWidth="1"/>
    <col min="6" max="6" width="6.421875" style="0" customWidth="1"/>
    <col min="7" max="7" width="8.140625" style="0" customWidth="1"/>
    <col min="8" max="8" width="7.57421875" style="0" customWidth="1"/>
    <col min="9" max="9" width="4.8515625" style="0" customWidth="1"/>
    <col min="10" max="10" width="8.421875" style="0" customWidth="1"/>
    <col min="11" max="11" width="6.421875" style="0" customWidth="1"/>
    <col min="12" max="12" width="7.8515625" style="0" customWidth="1"/>
    <col min="13" max="13" width="8.28125" style="0" customWidth="1"/>
    <col min="14" max="14" width="4.7109375" style="0" customWidth="1"/>
    <col min="15" max="15" width="6.28125" style="0" customWidth="1"/>
    <col min="16" max="16" width="6.00390625" style="0" customWidth="1"/>
    <col min="17" max="17" width="6.7109375" style="0" customWidth="1"/>
  </cols>
  <sheetData>
    <row r="1" spans="1:17" ht="12.75">
      <c r="A1" s="703" t="s">
        <v>232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</row>
    <row r="2" spans="1:17" ht="12.75">
      <c r="A2" s="705" t="s">
        <v>233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806" t="str">
        <f>NDPL!Q1</f>
        <v>MAY-2018</v>
      </c>
      <c r="Q2" s="806"/>
    </row>
    <row r="3" spans="1:17" ht="12.75">
      <c r="A3" s="705" t="s">
        <v>440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</row>
    <row r="4" spans="1:17" ht="13.5" thickBot="1">
      <c r="A4" s="704"/>
      <c r="B4" s="704"/>
      <c r="C4" s="704"/>
      <c r="D4" s="704"/>
      <c r="E4" s="704"/>
      <c r="F4" s="704"/>
      <c r="G4" s="706"/>
      <c r="H4" s="706"/>
      <c r="I4" s="707" t="s">
        <v>387</v>
      </c>
      <c r="J4" s="706"/>
      <c r="K4" s="706"/>
      <c r="L4" s="706"/>
      <c r="M4" s="706"/>
      <c r="N4" s="707" t="s">
        <v>388</v>
      </c>
      <c r="O4" s="706"/>
      <c r="P4" s="706"/>
      <c r="Q4" s="704"/>
    </row>
    <row r="5" spans="1:17" ht="46.5" thickBot="1" thickTop="1">
      <c r="A5" s="802" t="s">
        <v>8</v>
      </c>
      <c r="B5" s="803" t="s">
        <v>9</v>
      </c>
      <c r="C5" s="804" t="s">
        <v>1</v>
      </c>
      <c r="D5" s="804" t="s">
        <v>2</v>
      </c>
      <c r="E5" s="804" t="s">
        <v>3</v>
      </c>
      <c r="F5" s="804" t="s">
        <v>10</v>
      </c>
      <c r="G5" s="802" t="str">
        <f>NDPL!G5</f>
        <v>FINAL READING 31/05/2018</v>
      </c>
      <c r="H5" s="804" t="str">
        <f>NDPL!H5</f>
        <v>INTIAL READING 01/05/2018</v>
      </c>
      <c r="I5" s="804" t="s">
        <v>4</v>
      </c>
      <c r="J5" s="804" t="s">
        <v>5</v>
      </c>
      <c r="K5" s="804" t="s">
        <v>6</v>
      </c>
      <c r="L5" s="802" t="str">
        <f>NDPL!G5</f>
        <v>FINAL READING 31/05/2018</v>
      </c>
      <c r="M5" s="804" t="str">
        <f>NDPL!H5</f>
        <v>INTIAL READING 01/05/2018</v>
      </c>
      <c r="N5" s="804" t="s">
        <v>4</v>
      </c>
      <c r="O5" s="804" t="s">
        <v>5</v>
      </c>
      <c r="P5" s="804" t="s">
        <v>6</v>
      </c>
      <c r="Q5" s="805" t="s">
        <v>302</v>
      </c>
    </row>
    <row r="6" spans="1:17" ht="14.25" thickBot="1" thickTop="1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</row>
    <row r="7" spans="1:17" ht="13.5" thickTop="1">
      <c r="A7" s="708" t="s">
        <v>439</v>
      </c>
      <c r="B7" s="709"/>
      <c r="C7" s="710"/>
      <c r="D7" s="710"/>
      <c r="E7" s="710"/>
      <c r="F7" s="710"/>
      <c r="G7" s="711"/>
      <c r="H7" s="712"/>
      <c r="I7" s="712"/>
      <c r="J7" s="712"/>
      <c r="K7" s="713"/>
      <c r="L7" s="714"/>
      <c r="M7" s="710"/>
      <c r="N7" s="712"/>
      <c r="O7" s="712"/>
      <c r="P7" s="715"/>
      <c r="Q7" s="716"/>
    </row>
    <row r="8" spans="1:17" ht="12.75">
      <c r="A8" s="717" t="s">
        <v>210</v>
      </c>
      <c r="B8" s="704"/>
      <c r="C8" s="704"/>
      <c r="D8" s="704"/>
      <c r="E8" s="704"/>
      <c r="F8" s="704"/>
      <c r="G8" s="718"/>
      <c r="H8" s="719"/>
      <c r="I8" s="720"/>
      <c r="J8" s="720"/>
      <c r="K8" s="721"/>
      <c r="L8" s="722"/>
      <c r="M8" s="720"/>
      <c r="N8" s="720"/>
      <c r="O8" s="720"/>
      <c r="P8" s="723"/>
      <c r="Q8" s="475"/>
    </row>
    <row r="9" spans="1:17" ht="12.75">
      <c r="A9" s="724" t="s">
        <v>441</v>
      </c>
      <c r="B9" s="704"/>
      <c r="C9" s="704"/>
      <c r="D9" s="704"/>
      <c r="E9" s="704"/>
      <c r="F9" s="704"/>
      <c r="G9" s="718"/>
      <c r="H9" s="719"/>
      <c r="I9" s="720"/>
      <c r="J9" s="720"/>
      <c r="K9" s="721"/>
      <c r="L9" s="722"/>
      <c r="M9" s="720"/>
      <c r="N9" s="720"/>
      <c r="O9" s="720"/>
      <c r="P9" s="723"/>
      <c r="Q9" s="475"/>
    </row>
    <row r="10" spans="1:17" s="440" customFormat="1" ht="12.75">
      <c r="A10" s="725">
        <v>1</v>
      </c>
      <c r="B10" s="728" t="s">
        <v>493</v>
      </c>
      <c r="C10" s="726">
        <v>4864952</v>
      </c>
      <c r="D10" s="795" t="s">
        <v>12</v>
      </c>
      <c r="E10" s="801" t="s">
        <v>339</v>
      </c>
      <c r="F10" s="727">
        <v>625</v>
      </c>
      <c r="G10" s="725">
        <v>998986</v>
      </c>
      <c r="H10" s="52">
        <v>999455</v>
      </c>
      <c r="I10" s="720">
        <f>G10-H10</f>
        <v>-469</v>
      </c>
      <c r="J10" s="720">
        <f>$F10*I10</f>
        <v>-293125</v>
      </c>
      <c r="K10" s="723">
        <f>J10/1000000</f>
        <v>-0.293125</v>
      </c>
      <c r="L10" s="725">
        <v>999989</v>
      </c>
      <c r="M10" s="52">
        <v>999998</v>
      </c>
      <c r="N10" s="720">
        <f>L10-M10</f>
        <v>-9</v>
      </c>
      <c r="O10" s="720">
        <f>$F10*N10</f>
        <v>-5625</v>
      </c>
      <c r="P10" s="723">
        <f>O10/1000000</f>
        <v>-0.005625</v>
      </c>
      <c r="Q10" s="475"/>
    </row>
    <row r="11" spans="1:17" s="440" customFormat="1" ht="12.75">
      <c r="A11" s="725">
        <v>2</v>
      </c>
      <c r="B11" s="728" t="s">
        <v>494</v>
      </c>
      <c r="C11" s="726">
        <v>5129958</v>
      </c>
      <c r="D11" s="795" t="s">
        <v>12</v>
      </c>
      <c r="E11" s="801" t="s">
        <v>339</v>
      </c>
      <c r="F11" s="727">
        <v>625</v>
      </c>
      <c r="G11" s="725">
        <v>999805</v>
      </c>
      <c r="H11" s="52">
        <v>999992</v>
      </c>
      <c r="I11" s="720">
        <f>G11-H11</f>
        <v>-187</v>
      </c>
      <c r="J11" s="720">
        <f>$F11*I11</f>
        <v>-116875</v>
      </c>
      <c r="K11" s="723">
        <f>J11/1000000</f>
        <v>-0.116875</v>
      </c>
      <c r="L11" s="725">
        <v>999967</v>
      </c>
      <c r="M11" s="52">
        <v>999999</v>
      </c>
      <c r="N11" s="720">
        <f>L11-M11</f>
        <v>-32</v>
      </c>
      <c r="O11" s="720">
        <f>$F11*N11</f>
        <v>-20000</v>
      </c>
      <c r="P11" s="723">
        <f>O11/1000000</f>
        <v>-0.02</v>
      </c>
      <c r="Q11" s="475"/>
    </row>
    <row r="12" spans="1:17" ht="12.75">
      <c r="A12" s="717" t="s">
        <v>116</v>
      </c>
      <c r="B12" s="717"/>
      <c r="C12" s="726"/>
      <c r="D12" s="795"/>
      <c r="E12" s="801"/>
      <c r="F12" s="727"/>
      <c r="G12" s="725"/>
      <c r="H12" s="52"/>
      <c r="I12" s="720"/>
      <c r="J12" s="720"/>
      <c r="K12" s="723"/>
      <c r="L12" s="725"/>
      <c r="M12" s="52"/>
      <c r="N12" s="720"/>
      <c r="O12" s="720"/>
      <c r="P12" s="723"/>
      <c r="Q12" s="475"/>
    </row>
    <row r="13" spans="1:17" s="440" customFormat="1" ht="12.75">
      <c r="A13" s="725">
        <v>1</v>
      </c>
      <c r="B13" s="728" t="s">
        <v>493</v>
      </c>
      <c r="C13" s="726">
        <v>5295160</v>
      </c>
      <c r="D13" s="795" t="s">
        <v>12</v>
      </c>
      <c r="E13" s="801" t="s">
        <v>339</v>
      </c>
      <c r="F13" s="727">
        <v>400</v>
      </c>
      <c r="G13" s="725">
        <v>999701</v>
      </c>
      <c r="H13" s="52">
        <v>999884</v>
      </c>
      <c r="I13" s="720">
        <f>G13-H13</f>
        <v>-183</v>
      </c>
      <c r="J13" s="720">
        <f>$F13*I13</f>
        <v>-73200</v>
      </c>
      <c r="K13" s="723">
        <f>J13/1000000</f>
        <v>-0.0732</v>
      </c>
      <c r="L13" s="725">
        <v>999959</v>
      </c>
      <c r="M13" s="52">
        <v>1000000</v>
      </c>
      <c r="N13" s="720">
        <f>L13-M13</f>
        <v>-41</v>
      </c>
      <c r="O13" s="720">
        <f>$F13*N13</f>
        <v>-16400</v>
      </c>
      <c r="P13" s="723">
        <f>O13/1000000</f>
        <v>-0.0164</v>
      </c>
      <c r="Q13" s="475"/>
    </row>
    <row r="14" spans="1:18" s="16" customFormat="1" ht="13.5" thickBot="1">
      <c r="A14" s="729"/>
      <c r="B14" s="730" t="s">
        <v>225</v>
      </c>
      <c r="C14" s="731"/>
      <c r="D14" s="732"/>
      <c r="E14" s="731"/>
      <c r="F14" s="733"/>
      <c r="G14" s="734"/>
      <c r="H14" s="735"/>
      <c r="I14" s="735"/>
      <c r="J14" s="735"/>
      <c r="K14" s="736">
        <f>SUM(K10:K13)</f>
        <v>-0.4832</v>
      </c>
      <c r="L14" s="734"/>
      <c r="M14" s="735"/>
      <c r="N14" s="735"/>
      <c r="O14" s="735"/>
      <c r="P14" s="736">
        <f>SUM(P10:P13)</f>
        <v>-0.04202500000000001</v>
      </c>
      <c r="Q14" s="737"/>
      <c r="R14"/>
    </row>
  </sheetData>
  <sheetProtection/>
  <mergeCells count="1">
    <mergeCell ref="P2:Q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4">
      <selection activeCell="G41" sqref="G41"/>
    </sheetView>
  </sheetViews>
  <sheetFormatPr defaultColWidth="9.140625" defaultRowHeight="12.75"/>
  <cols>
    <col min="1" max="1" width="5.140625" style="440" customWidth="1"/>
    <col min="2" max="2" width="36.8515625" style="440" customWidth="1"/>
    <col min="3" max="3" width="14.8515625" style="440" bestFit="1" customWidth="1"/>
    <col min="4" max="4" width="9.8515625" style="440" customWidth="1"/>
    <col min="5" max="5" width="16.8515625" style="440" customWidth="1"/>
    <col min="6" max="6" width="11.421875" style="440" customWidth="1"/>
    <col min="7" max="7" width="13.421875" style="440" customWidth="1"/>
    <col min="8" max="8" width="13.8515625" style="440" customWidth="1"/>
    <col min="9" max="9" width="11.00390625" style="440" customWidth="1"/>
    <col min="10" max="10" width="11.28125" style="440" customWidth="1"/>
    <col min="11" max="11" width="15.28125" style="440" customWidth="1"/>
    <col min="12" max="12" width="14.00390625" style="440" customWidth="1"/>
    <col min="13" max="13" width="13.00390625" style="440" customWidth="1"/>
    <col min="14" max="14" width="11.140625" style="440" customWidth="1"/>
    <col min="15" max="15" width="13.00390625" style="440" customWidth="1"/>
    <col min="16" max="16" width="14.7109375" style="440" customWidth="1"/>
    <col min="17" max="17" width="20.00390625" style="440" customWidth="1"/>
    <col min="18" max="16384" width="9.140625" style="440" customWidth="1"/>
  </cols>
  <sheetData>
    <row r="1" ht="26.25">
      <c r="A1" s="1" t="s">
        <v>232</v>
      </c>
    </row>
    <row r="2" spans="1:17" ht="16.5" customHeight="1">
      <c r="A2" s="285" t="s">
        <v>233</v>
      </c>
      <c r="P2" s="677" t="str">
        <f>NDPL!Q1</f>
        <v>MAY-2018</v>
      </c>
      <c r="Q2" s="678"/>
    </row>
    <row r="3" spans="1:8" ht="23.25">
      <c r="A3" s="175" t="s">
        <v>280</v>
      </c>
      <c r="H3" s="528"/>
    </row>
    <row r="4" spans="1:16" ht="24" thickBot="1">
      <c r="A4" s="3"/>
      <c r="G4" s="479"/>
      <c r="H4" s="479"/>
      <c r="I4" s="43" t="s">
        <v>387</v>
      </c>
      <c r="J4" s="479"/>
      <c r="K4" s="479"/>
      <c r="L4" s="479"/>
      <c r="M4" s="479"/>
      <c r="N4" s="43" t="s">
        <v>388</v>
      </c>
      <c r="O4" s="479"/>
      <c r="P4" s="479"/>
    </row>
    <row r="5" spans="1:17" ht="43.5" customHeight="1" thickBot="1" thickTop="1">
      <c r="A5" s="529" t="s">
        <v>8</v>
      </c>
      <c r="B5" s="502" t="s">
        <v>9</v>
      </c>
      <c r="C5" s="503" t="s">
        <v>1</v>
      </c>
      <c r="D5" s="503" t="s">
        <v>2</v>
      </c>
      <c r="E5" s="503" t="s">
        <v>3</v>
      </c>
      <c r="F5" s="503" t="s">
        <v>10</v>
      </c>
      <c r="G5" s="501" t="str">
        <f>NDPL!G5</f>
        <v>FINAL READING 31/05/2018</v>
      </c>
      <c r="H5" s="503" t="str">
        <f>NDPL!H5</f>
        <v>INTIAL READING 01/05/2018</v>
      </c>
      <c r="I5" s="503" t="s">
        <v>4</v>
      </c>
      <c r="J5" s="503" t="s">
        <v>5</v>
      </c>
      <c r="K5" s="530" t="s">
        <v>6</v>
      </c>
      <c r="L5" s="501" t="str">
        <f>NDPL!G5</f>
        <v>FINAL READING 31/05/2018</v>
      </c>
      <c r="M5" s="503" t="str">
        <f>NDPL!H5</f>
        <v>INTIAL READING 01/05/2018</v>
      </c>
      <c r="N5" s="503" t="s">
        <v>4</v>
      </c>
      <c r="O5" s="503" t="s">
        <v>5</v>
      </c>
      <c r="P5" s="530" t="s">
        <v>6</v>
      </c>
      <c r="Q5" s="530" t="s">
        <v>302</v>
      </c>
    </row>
    <row r="6" ht="14.25" thickBot="1" thickTop="1"/>
    <row r="7" spans="1:17" ht="19.5" customHeight="1" thickTop="1">
      <c r="A7" s="268"/>
      <c r="B7" s="269" t="s">
        <v>247</v>
      </c>
      <c r="C7" s="270"/>
      <c r="D7" s="270"/>
      <c r="E7" s="270"/>
      <c r="F7" s="271"/>
      <c r="G7" s="91"/>
      <c r="H7" s="85"/>
      <c r="I7" s="85"/>
      <c r="J7" s="85"/>
      <c r="K7" s="88"/>
      <c r="L7" s="93"/>
      <c r="M7" s="452"/>
      <c r="N7" s="452"/>
      <c r="O7" s="452"/>
      <c r="P7" s="588"/>
      <c r="Q7" s="537"/>
    </row>
    <row r="8" spans="1:17" ht="19.5" customHeight="1">
      <c r="A8" s="253"/>
      <c r="B8" s="272" t="s">
        <v>248</v>
      </c>
      <c r="C8" s="273"/>
      <c r="D8" s="273"/>
      <c r="E8" s="273"/>
      <c r="F8" s="274"/>
      <c r="G8" s="35"/>
      <c r="H8" s="41"/>
      <c r="I8" s="41"/>
      <c r="J8" s="41"/>
      <c r="K8" s="39"/>
      <c r="L8" s="94"/>
      <c r="M8" s="479"/>
      <c r="N8" s="479"/>
      <c r="O8" s="479"/>
      <c r="P8" s="679"/>
      <c r="Q8" s="444"/>
    </row>
    <row r="9" spans="1:17" ht="19.5" customHeight="1">
      <c r="A9" s="253">
        <v>1</v>
      </c>
      <c r="B9" s="275" t="s">
        <v>249</v>
      </c>
      <c r="C9" s="273">
        <v>4864817</v>
      </c>
      <c r="D9" s="263" t="s">
        <v>12</v>
      </c>
      <c r="E9" s="90" t="s">
        <v>339</v>
      </c>
      <c r="F9" s="274">
        <v>100</v>
      </c>
      <c r="G9" s="436">
        <v>979110</v>
      </c>
      <c r="H9" s="273">
        <v>980347</v>
      </c>
      <c r="I9" s="439">
        <f>G9-H9</f>
        <v>-1237</v>
      </c>
      <c r="J9" s="439">
        <f>$F9*I9</f>
        <v>-123700</v>
      </c>
      <c r="K9" s="488">
        <f>J9/1000000</f>
        <v>-0.1237</v>
      </c>
      <c r="L9" s="436">
        <v>1890</v>
      </c>
      <c r="M9" s="273">
        <v>1983</v>
      </c>
      <c r="N9" s="439">
        <f>L9-M9</f>
        <v>-93</v>
      </c>
      <c r="O9" s="439">
        <f>$F9*N9</f>
        <v>-9300</v>
      </c>
      <c r="P9" s="488">
        <f>O9/1000000</f>
        <v>-0.0093</v>
      </c>
      <c r="Q9" s="455"/>
    </row>
    <row r="10" spans="1:17" ht="19.5" customHeight="1">
      <c r="A10" s="253">
        <v>2</v>
      </c>
      <c r="B10" s="275" t="s">
        <v>250</v>
      </c>
      <c r="C10" s="273">
        <v>4864794</v>
      </c>
      <c r="D10" s="263" t="s">
        <v>12</v>
      </c>
      <c r="E10" s="90" t="s">
        <v>339</v>
      </c>
      <c r="F10" s="274">
        <v>100</v>
      </c>
      <c r="G10" s="436">
        <v>70508</v>
      </c>
      <c r="H10" s="273">
        <v>69568</v>
      </c>
      <c r="I10" s="439">
        <f>G10-H10</f>
        <v>940</v>
      </c>
      <c r="J10" s="439">
        <f>$F10*I10</f>
        <v>94000</v>
      </c>
      <c r="K10" s="488">
        <f>J10/1000000</f>
        <v>0.094</v>
      </c>
      <c r="L10" s="436">
        <v>5254</v>
      </c>
      <c r="M10" s="273">
        <v>5269</v>
      </c>
      <c r="N10" s="439">
        <f>L10-M10</f>
        <v>-15</v>
      </c>
      <c r="O10" s="439">
        <f>$F10*N10</f>
        <v>-1500</v>
      </c>
      <c r="P10" s="488">
        <f>O10/1000000</f>
        <v>-0.0015</v>
      </c>
      <c r="Q10" s="444"/>
    </row>
    <row r="11" spans="1:17" ht="19.5" customHeight="1">
      <c r="A11" s="253">
        <v>3</v>
      </c>
      <c r="B11" s="275" t="s">
        <v>251</v>
      </c>
      <c r="C11" s="273">
        <v>4864896</v>
      </c>
      <c r="D11" s="263" t="s">
        <v>12</v>
      </c>
      <c r="E11" s="90" t="s">
        <v>339</v>
      </c>
      <c r="F11" s="274">
        <v>500</v>
      </c>
      <c r="G11" s="436">
        <v>10678</v>
      </c>
      <c r="H11" s="273">
        <v>9548</v>
      </c>
      <c r="I11" s="439">
        <f>G11-H11</f>
        <v>1130</v>
      </c>
      <c r="J11" s="439">
        <f>$F11*I11</f>
        <v>565000</v>
      </c>
      <c r="K11" s="488">
        <f>J11/1000000</f>
        <v>0.565</v>
      </c>
      <c r="L11" s="436">
        <v>2138</v>
      </c>
      <c r="M11" s="273">
        <v>2077</v>
      </c>
      <c r="N11" s="439">
        <f>L11-M11</f>
        <v>61</v>
      </c>
      <c r="O11" s="439">
        <f>$F11*N11</f>
        <v>30500</v>
      </c>
      <c r="P11" s="488">
        <f>O11/1000000</f>
        <v>0.0305</v>
      </c>
      <c r="Q11" s="444"/>
    </row>
    <row r="12" spans="1:17" ht="19.5" customHeight="1">
      <c r="A12" s="253">
        <v>4</v>
      </c>
      <c r="B12" s="275" t="s">
        <v>252</v>
      </c>
      <c r="C12" s="273">
        <v>4864863</v>
      </c>
      <c r="D12" s="263" t="s">
        <v>12</v>
      </c>
      <c r="E12" s="90" t="s">
        <v>339</v>
      </c>
      <c r="F12" s="691">
        <v>937.5</v>
      </c>
      <c r="G12" s="436">
        <v>999870</v>
      </c>
      <c r="H12" s="273">
        <v>999729</v>
      </c>
      <c r="I12" s="439">
        <f>G12-H12</f>
        <v>141</v>
      </c>
      <c r="J12" s="439">
        <f>$F12*I12</f>
        <v>132187.5</v>
      </c>
      <c r="K12" s="488">
        <f>J12/1000000</f>
        <v>0.1321875</v>
      </c>
      <c r="L12" s="436">
        <v>135</v>
      </c>
      <c r="M12" s="273">
        <v>143</v>
      </c>
      <c r="N12" s="439">
        <f>L12-M12</f>
        <v>-8</v>
      </c>
      <c r="O12" s="439">
        <f>$F12*N12</f>
        <v>-7500</v>
      </c>
      <c r="P12" s="488">
        <f>O12/1000000</f>
        <v>-0.0075</v>
      </c>
      <c r="Q12" s="692"/>
    </row>
    <row r="13" spans="1:17" ht="19.5" customHeight="1">
      <c r="A13" s="253"/>
      <c r="B13" s="272" t="s">
        <v>253</v>
      </c>
      <c r="C13" s="273"/>
      <c r="D13" s="263"/>
      <c r="E13" s="78"/>
      <c r="F13" s="274"/>
      <c r="G13" s="254"/>
      <c r="H13" s="266"/>
      <c r="I13" s="266"/>
      <c r="J13" s="266"/>
      <c r="K13" s="280"/>
      <c r="L13" s="286"/>
      <c r="M13" s="266"/>
      <c r="N13" s="266"/>
      <c r="O13" s="266"/>
      <c r="P13" s="491"/>
      <c r="Q13" s="444"/>
    </row>
    <row r="14" spans="1:17" ht="19.5" customHeight="1">
      <c r="A14" s="253"/>
      <c r="B14" s="272"/>
      <c r="C14" s="273"/>
      <c r="D14" s="263"/>
      <c r="E14" s="78"/>
      <c r="F14" s="274"/>
      <c r="G14" s="254"/>
      <c r="H14" s="266"/>
      <c r="I14" s="266"/>
      <c r="J14" s="266"/>
      <c r="K14" s="280"/>
      <c r="L14" s="286"/>
      <c r="M14" s="266"/>
      <c r="N14" s="266"/>
      <c r="O14" s="266"/>
      <c r="P14" s="491"/>
      <c r="Q14" s="444"/>
    </row>
    <row r="15" spans="1:17" ht="19.5" customHeight="1">
      <c r="A15" s="253">
        <v>5</v>
      </c>
      <c r="B15" s="275" t="s">
        <v>254</v>
      </c>
      <c r="C15" s="273">
        <v>5129957</v>
      </c>
      <c r="D15" s="263" t="s">
        <v>12</v>
      </c>
      <c r="E15" s="90" t="s">
        <v>339</v>
      </c>
      <c r="F15" s="274">
        <v>250</v>
      </c>
      <c r="G15" s="436">
        <v>983110</v>
      </c>
      <c r="H15" s="273">
        <v>984098</v>
      </c>
      <c r="I15" s="439">
        <f>G15-H15</f>
        <v>-988</v>
      </c>
      <c r="J15" s="439">
        <f>$F15*I15</f>
        <v>-247000</v>
      </c>
      <c r="K15" s="488">
        <f>J15/1000000</f>
        <v>-0.247</v>
      </c>
      <c r="L15" s="436">
        <v>983667</v>
      </c>
      <c r="M15" s="273">
        <v>983682</v>
      </c>
      <c r="N15" s="439">
        <f>L15-M15</f>
        <v>-15</v>
      </c>
      <c r="O15" s="439">
        <f>$F15*N15</f>
        <v>-3750</v>
      </c>
      <c r="P15" s="488">
        <f>O15/1000000</f>
        <v>-0.00375</v>
      </c>
      <c r="Q15" s="444"/>
    </row>
    <row r="16" spans="1:17" ht="19.5" customHeight="1">
      <c r="A16" s="253">
        <v>6</v>
      </c>
      <c r="B16" s="275" t="s">
        <v>255</v>
      </c>
      <c r="C16" s="273">
        <v>4864881</v>
      </c>
      <c r="D16" s="263" t="s">
        <v>12</v>
      </c>
      <c r="E16" s="90" t="s">
        <v>339</v>
      </c>
      <c r="F16" s="274">
        <v>-500</v>
      </c>
      <c r="G16" s="436">
        <v>978709</v>
      </c>
      <c r="H16" s="273">
        <v>978744</v>
      </c>
      <c r="I16" s="439">
        <f>G16-H16</f>
        <v>-35</v>
      </c>
      <c r="J16" s="439">
        <f>$F16*I16</f>
        <v>17500</v>
      </c>
      <c r="K16" s="488">
        <f>J16/1000000</f>
        <v>0.0175</v>
      </c>
      <c r="L16" s="436">
        <v>976334</v>
      </c>
      <c r="M16" s="273">
        <v>976331</v>
      </c>
      <c r="N16" s="439">
        <f>L16-M16</f>
        <v>3</v>
      </c>
      <c r="O16" s="439">
        <f>$F16*N16</f>
        <v>-1500</v>
      </c>
      <c r="P16" s="488">
        <f>O16/1000000</f>
        <v>-0.0015</v>
      </c>
      <c r="Q16" s="444"/>
    </row>
    <row r="17" spans="1:17" ht="19.5" customHeight="1">
      <c r="A17" s="253">
        <v>7</v>
      </c>
      <c r="B17" s="275" t="s">
        <v>270</v>
      </c>
      <c r="C17" s="273">
        <v>4902559</v>
      </c>
      <c r="D17" s="263" t="s">
        <v>12</v>
      </c>
      <c r="E17" s="90" t="s">
        <v>339</v>
      </c>
      <c r="F17" s="274">
        <v>300</v>
      </c>
      <c r="G17" s="436">
        <v>36</v>
      </c>
      <c r="H17" s="273">
        <v>36</v>
      </c>
      <c r="I17" s="439">
        <f>G17-H17</f>
        <v>0</v>
      </c>
      <c r="J17" s="439">
        <f>$F17*I17</f>
        <v>0</v>
      </c>
      <c r="K17" s="488">
        <f>J17/1000000</f>
        <v>0</v>
      </c>
      <c r="L17" s="436">
        <v>999921</v>
      </c>
      <c r="M17" s="273">
        <v>999925</v>
      </c>
      <c r="N17" s="439">
        <f>L17-M17</f>
        <v>-4</v>
      </c>
      <c r="O17" s="439">
        <f>$F17*N17</f>
        <v>-1200</v>
      </c>
      <c r="P17" s="488">
        <f>O17/1000000</f>
        <v>-0.0012</v>
      </c>
      <c r="Q17" s="444"/>
    </row>
    <row r="18" spans="1:17" ht="19.5" customHeight="1">
      <c r="A18" s="253"/>
      <c r="B18" s="272"/>
      <c r="C18" s="273"/>
      <c r="D18" s="263"/>
      <c r="E18" s="90"/>
      <c r="F18" s="274"/>
      <c r="G18" s="89"/>
      <c r="H18" s="78"/>
      <c r="I18" s="41"/>
      <c r="J18" s="41"/>
      <c r="K18" s="92"/>
      <c r="L18" s="288"/>
      <c r="M18" s="480"/>
      <c r="N18" s="480"/>
      <c r="O18" s="480"/>
      <c r="P18" s="481"/>
      <c r="Q18" s="444"/>
    </row>
    <row r="19" spans="1:17" ht="19.5" customHeight="1">
      <c r="A19" s="253"/>
      <c r="B19" s="275"/>
      <c r="C19" s="273"/>
      <c r="D19" s="263"/>
      <c r="E19" s="90"/>
      <c r="F19" s="274"/>
      <c r="G19" s="89"/>
      <c r="H19" s="78"/>
      <c r="I19" s="41"/>
      <c r="J19" s="41"/>
      <c r="K19" s="92"/>
      <c r="L19" s="288"/>
      <c r="M19" s="480"/>
      <c r="N19" s="480"/>
      <c r="O19" s="480"/>
      <c r="P19" s="481"/>
      <c r="Q19" s="444"/>
    </row>
    <row r="20" spans="1:17" ht="19.5" customHeight="1">
      <c r="A20" s="253"/>
      <c r="B20" s="272" t="s">
        <v>256</v>
      </c>
      <c r="C20" s="273"/>
      <c r="D20" s="263"/>
      <c r="E20" s="90"/>
      <c r="F20" s="276"/>
      <c r="G20" s="89"/>
      <c r="H20" s="78"/>
      <c r="I20" s="38"/>
      <c r="J20" s="42"/>
      <c r="K20" s="282">
        <f>SUM(K9:K19)</f>
        <v>0.4379874999999999</v>
      </c>
      <c r="L20" s="289"/>
      <c r="M20" s="266"/>
      <c r="N20" s="266"/>
      <c r="O20" s="266"/>
      <c r="P20" s="283">
        <f>SUM(P9:P19)</f>
        <v>0.005750000000000003</v>
      </c>
      <c r="Q20" s="444"/>
    </row>
    <row r="21" spans="1:17" ht="19.5" customHeight="1">
      <c r="A21" s="253"/>
      <c r="B21" s="272" t="s">
        <v>257</v>
      </c>
      <c r="C21" s="273"/>
      <c r="D21" s="263"/>
      <c r="E21" s="90"/>
      <c r="F21" s="276"/>
      <c r="G21" s="89"/>
      <c r="H21" s="78"/>
      <c r="I21" s="38"/>
      <c r="J21" s="38"/>
      <c r="K21" s="92"/>
      <c r="L21" s="288"/>
      <c r="M21" s="480"/>
      <c r="N21" s="480"/>
      <c r="O21" s="480"/>
      <c r="P21" s="481"/>
      <c r="Q21" s="444"/>
    </row>
    <row r="22" spans="1:17" ht="19.5" customHeight="1">
      <c r="A22" s="253"/>
      <c r="B22" s="272" t="s">
        <v>258</v>
      </c>
      <c r="C22" s="273"/>
      <c r="D22" s="263"/>
      <c r="E22" s="90"/>
      <c r="F22" s="276"/>
      <c r="G22" s="89"/>
      <c r="H22" s="78"/>
      <c r="I22" s="38"/>
      <c r="J22" s="38"/>
      <c r="K22" s="92"/>
      <c r="L22" s="288"/>
      <c r="M22" s="480"/>
      <c r="N22" s="480"/>
      <c r="O22" s="480"/>
      <c r="P22" s="481"/>
      <c r="Q22" s="444"/>
    </row>
    <row r="23" spans="1:17" ht="19.5" customHeight="1">
      <c r="A23" s="253">
        <v>8</v>
      </c>
      <c r="B23" s="275" t="s">
        <v>259</v>
      </c>
      <c r="C23" s="273">
        <v>4864796</v>
      </c>
      <c r="D23" s="263" t="s">
        <v>12</v>
      </c>
      <c r="E23" s="90" t="s">
        <v>339</v>
      </c>
      <c r="F23" s="274">
        <v>200</v>
      </c>
      <c r="G23" s="436">
        <v>987282</v>
      </c>
      <c r="H23" s="273">
        <v>987456</v>
      </c>
      <c r="I23" s="439">
        <f>G23-H23</f>
        <v>-174</v>
      </c>
      <c r="J23" s="439">
        <f>$F23*I23</f>
        <v>-34800</v>
      </c>
      <c r="K23" s="488">
        <f>J23/1000000</f>
        <v>-0.0348</v>
      </c>
      <c r="L23" s="436">
        <v>999915</v>
      </c>
      <c r="M23" s="273">
        <v>999926</v>
      </c>
      <c r="N23" s="439">
        <f>L23-M23</f>
        <v>-11</v>
      </c>
      <c r="O23" s="439">
        <f>$F23*N23</f>
        <v>-2200</v>
      </c>
      <c r="P23" s="488">
        <f>O23/1000000</f>
        <v>-0.0022</v>
      </c>
      <c r="Q23" s="455"/>
    </row>
    <row r="24" spans="1:17" ht="21" customHeight="1">
      <c r="A24" s="253">
        <v>9</v>
      </c>
      <c r="B24" s="275" t="s">
        <v>260</v>
      </c>
      <c r="C24" s="273">
        <v>5128407</v>
      </c>
      <c r="D24" s="263" t="s">
        <v>12</v>
      </c>
      <c r="E24" s="90" t="s">
        <v>339</v>
      </c>
      <c r="F24" s="274">
        <v>937.5</v>
      </c>
      <c r="G24" s="436">
        <v>998478</v>
      </c>
      <c r="H24" s="273">
        <v>998735</v>
      </c>
      <c r="I24" s="439">
        <f>G24-H24</f>
        <v>-257</v>
      </c>
      <c r="J24" s="439">
        <f>$F24*I24</f>
        <v>-240937.5</v>
      </c>
      <c r="K24" s="488">
        <f>J24/1000000</f>
        <v>-0.2409375</v>
      </c>
      <c r="L24" s="436">
        <v>1000001</v>
      </c>
      <c r="M24" s="273">
        <v>999999</v>
      </c>
      <c r="N24" s="439">
        <f>L24-M24</f>
        <v>2</v>
      </c>
      <c r="O24" s="439">
        <f>$F24*N24</f>
        <v>1875</v>
      </c>
      <c r="P24" s="488">
        <f>O24/1000000</f>
        <v>0.001875</v>
      </c>
      <c r="Q24" s="450"/>
    </row>
    <row r="25" spans="1:17" ht="19.5" customHeight="1">
      <c r="A25" s="253"/>
      <c r="B25" s="272" t="s">
        <v>261</v>
      </c>
      <c r="C25" s="275"/>
      <c r="D25" s="263"/>
      <c r="E25" s="90"/>
      <c r="F25" s="276"/>
      <c r="G25" s="89"/>
      <c r="H25" s="78"/>
      <c r="I25" s="38"/>
      <c r="J25" s="42"/>
      <c r="K25" s="283">
        <f>SUM(K23:K24)</f>
        <v>-0.27573749999999997</v>
      </c>
      <c r="L25" s="289"/>
      <c r="M25" s="266"/>
      <c r="N25" s="266"/>
      <c r="O25" s="266"/>
      <c r="P25" s="283">
        <f>SUM(P23:P24)</f>
        <v>-0.0003250000000000002</v>
      </c>
      <c r="Q25" s="444"/>
    </row>
    <row r="26" spans="1:17" ht="19.5" customHeight="1">
      <c r="A26" s="253"/>
      <c r="B26" s="272" t="s">
        <v>262</v>
      </c>
      <c r="C26" s="273"/>
      <c r="D26" s="263"/>
      <c r="E26" s="78"/>
      <c r="F26" s="274"/>
      <c r="G26" s="89"/>
      <c r="H26" s="78"/>
      <c r="I26" s="41"/>
      <c r="J26" s="37"/>
      <c r="K26" s="92"/>
      <c r="L26" s="288"/>
      <c r="M26" s="480"/>
      <c r="N26" s="480"/>
      <c r="O26" s="480"/>
      <c r="P26" s="481"/>
      <c r="Q26" s="444"/>
    </row>
    <row r="27" spans="1:17" ht="19.5" customHeight="1">
      <c r="A27" s="253"/>
      <c r="B27" s="272" t="s">
        <v>258</v>
      </c>
      <c r="C27" s="273"/>
      <c r="D27" s="263"/>
      <c r="E27" s="78"/>
      <c r="F27" s="274"/>
      <c r="G27" s="89"/>
      <c r="H27" s="78"/>
      <c r="I27" s="41"/>
      <c r="J27" s="37"/>
      <c r="K27" s="92"/>
      <c r="L27" s="288"/>
      <c r="M27" s="480"/>
      <c r="N27" s="480"/>
      <c r="O27" s="480"/>
      <c r="P27" s="481"/>
      <c r="Q27" s="444"/>
    </row>
    <row r="28" spans="1:17" ht="19.5" customHeight="1">
      <c r="A28" s="253">
        <v>10</v>
      </c>
      <c r="B28" s="275" t="s">
        <v>263</v>
      </c>
      <c r="C28" s="273">
        <v>4864866</v>
      </c>
      <c r="D28" s="263" t="s">
        <v>12</v>
      </c>
      <c r="E28" s="90" t="s">
        <v>339</v>
      </c>
      <c r="F28" s="489">
        <v>1250</v>
      </c>
      <c r="G28" s="436">
        <v>829</v>
      </c>
      <c r="H28" s="273">
        <v>757</v>
      </c>
      <c r="I28" s="439">
        <f aca="true" t="shared" si="0" ref="I28:I33">G28-H28</f>
        <v>72</v>
      </c>
      <c r="J28" s="439">
        <f aca="true" t="shared" si="1" ref="J28:J33">$F28*I28</f>
        <v>90000</v>
      </c>
      <c r="K28" s="488">
        <f aca="true" t="shared" si="2" ref="K28:K33">J28/1000000</f>
        <v>0.09</v>
      </c>
      <c r="L28" s="436">
        <v>13</v>
      </c>
      <c r="M28" s="273">
        <v>0</v>
      </c>
      <c r="N28" s="439">
        <f aca="true" t="shared" si="3" ref="N28:N33">L28-M28</f>
        <v>13</v>
      </c>
      <c r="O28" s="439">
        <f aca="true" t="shared" si="4" ref="O28:O33">$F28*N28</f>
        <v>16250</v>
      </c>
      <c r="P28" s="488">
        <f aca="true" t="shared" si="5" ref="P28:P33">O28/1000000</f>
        <v>0.01625</v>
      </c>
      <c r="Q28" s="444"/>
    </row>
    <row r="29" spans="1:17" ht="19.5" customHeight="1">
      <c r="A29" s="253">
        <v>11</v>
      </c>
      <c r="B29" s="275" t="s">
        <v>264</v>
      </c>
      <c r="C29" s="273">
        <v>5295125</v>
      </c>
      <c r="D29" s="263" t="s">
        <v>12</v>
      </c>
      <c r="E29" s="90" t="s">
        <v>339</v>
      </c>
      <c r="F29" s="489">
        <v>100</v>
      </c>
      <c r="G29" s="436">
        <v>328630</v>
      </c>
      <c r="H29" s="273">
        <v>326182</v>
      </c>
      <c r="I29" s="439">
        <f t="shared" si="0"/>
        <v>2448</v>
      </c>
      <c r="J29" s="439">
        <f t="shared" si="1"/>
        <v>244800</v>
      </c>
      <c r="K29" s="488">
        <f t="shared" si="2"/>
        <v>0.2448</v>
      </c>
      <c r="L29" s="436">
        <v>998753</v>
      </c>
      <c r="M29" s="273">
        <v>998711</v>
      </c>
      <c r="N29" s="439">
        <f t="shared" si="3"/>
        <v>42</v>
      </c>
      <c r="O29" s="439">
        <f t="shared" si="4"/>
        <v>4200</v>
      </c>
      <c r="P29" s="488">
        <f t="shared" si="5"/>
        <v>0.0042</v>
      </c>
      <c r="Q29" s="444"/>
    </row>
    <row r="30" spans="1:17" ht="19.5" customHeight="1">
      <c r="A30" s="253">
        <v>12</v>
      </c>
      <c r="B30" s="275" t="s">
        <v>265</v>
      </c>
      <c r="C30" s="273">
        <v>5295126</v>
      </c>
      <c r="D30" s="263" t="s">
        <v>12</v>
      </c>
      <c r="E30" s="90" t="s">
        <v>339</v>
      </c>
      <c r="F30" s="489">
        <v>62.5</v>
      </c>
      <c r="G30" s="436">
        <v>286664</v>
      </c>
      <c r="H30" s="273">
        <v>283075</v>
      </c>
      <c r="I30" s="439">
        <f t="shared" si="0"/>
        <v>3589</v>
      </c>
      <c r="J30" s="439">
        <f t="shared" si="1"/>
        <v>224312.5</v>
      </c>
      <c r="K30" s="488">
        <f t="shared" si="2"/>
        <v>0.2243125</v>
      </c>
      <c r="L30" s="436">
        <v>985619</v>
      </c>
      <c r="M30" s="273">
        <v>985548</v>
      </c>
      <c r="N30" s="439">
        <f t="shared" si="3"/>
        <v>71</v>
      </c>
      <c r="O30" s="439">
        <f t="shared" si="4"/>
        <v>4437.5</v>
      </c>
      <c r="P30" s="488">
        <f t="shared" si="5"/>
        <v>0.0044375</v>
      </c>
      <c r="Q30" s="444"/>
    </row>
    <row r="31" spans="1:17" ht="19.5" customHeight="1">
      <c r="A31" s="253">
        <v>13</v>
      </c>
      <c r="B31" s="275" t="s">
        <v>266</v>
      </c>
      <c r="C31" s="273">
        <v>4865179</v>
      </c>
      <c r="D31" s="263" t="s">
        <v>12</v>
      </c>
      <c r="E31" s="90" t="s">
        <v>339</v>
      </c>
      <c r="F31" s="489">
        <v>800</v>
      </c>
      <c r="G31" s="436">
        <v>2643</v>
      </c>
      <c r="H31" s="273">
        <v>2738</v>
      </c>
      <c r="I31" s="439">
        <f t="shared" si="0"/>
        <v>-95</v>
      </c>
      <c r="J31" s="439">
        <f t="shared" si="1"/>
        <v>-76000</v>
      </c>
      <c r="K31" s="488">
        <f t="shared" si="2"/>
        <v>-0.076</v>
      </c>
      <c r="L31" s="436">
        <v>1823</v>
      </c>
      <c r="M31" s="273">
        <v>1796</v>
      </c>
      <c r="N31" s="439">
        <f t="shared" si="3"/>
        <v>27</v>
      </c>
      <c r="O31" s="439">
        <f t="shared" si="4"/>
        <v>21600</v>
      </c>
      <c r="P31" s="488">
        <f t="shared" si="5"/>
        <v>0.0216</v>
      </c>
      <c r="Q31" s="444"/>
    </row>
    <row r="32" spans="1:17" ht="19.5" customHeight="1">
      <c r="A32" s="253">
        <v>14</v>
      </c>
      <c r="B32" s="275" t="s">
        <v>267</v>
      </c>
      <c r="C32" s="273">
        <v>4864795</v>
      </c>
      <c r="D32" s="263" t="s">
        <v>12</v>
      </c>
      <c r="E32" s="90" t="s">
        <v>339</v>
      </c>
      <c r="F32" s="489">
        <v>100</v>
      </c>
      <c r="G32" s="436">
        <v>977564</v>
      </c>
      <c r="H32" s="273">
        <v>977892</v>
      </c>
      <c r="I32" s="439">
        <f t="shared" si="0"/>
        <v>-328</v>
      </c>
      <c r="J32" s="439">
        <f t="shared" si="1"/>
        <v>-32800</v>
      </c>
      <c r="K32" s="488">
        <f t="shared" si="2"/>
        <v>-0.0328</v>
      </c>
      <c r="L32" s="436">
        <v>999278</v>
      </c>
      <c r="M32" s="273">
        <v>999283</v>
      </c>
      <c r="N32" s="439">
        <f t="shared" si="3"/>
        <v>-5</v>
      </c>
      <c r="O32" s="439">
        <f t="shared" si="4"/>
        <v>-500</v>
      </c>
      <c r="P32" s="488">
        <f t="shared" si="5"/>
        <v>-0.0005</v>
      </c>
      <c r="Q32" s="455"/>
    </row>
    <row r="33" spans="1:17" ht="19.5" customHeight="1">
      <c r="A33" s="253">
        <v>15</v>
      </c>
      <c r="B33" s="275" t="s">
        <v>365</v>
      </c>
      <c r="C33" s="273">
        <v>4864821</v>
      </c>
      <c r="D33" s="263" t="s">
        <v>12</v>
      </c>
      <c r="E33" s="90" t="s">
        <v>339</v>
      </c>
      <c r="F33" s="489">
        <v>150</v>
      </c>
      <c r="G33" s="436">
        <v>184</v>
      </c>
      <c r="H33" s="273">
        <v>151</v>
      </c>
      <c r="I33" s="439">
        <f t="shared" si="0"/>
        <v>33</v>
      </c>
      <c r="J33" s="439">
        <f t="shared" si="1"/>
        <v>4950</v>
      </c>
      <c r="K33" s="488">
        <f t="shared" si="2"/>
        <v>0.00495</v>
      </c>
      <c r="L33" s="436">
        <v>987238</v>
      </c>
      <c r="M33" s="273">
        <v>987830</v>
      </c>
      <c r="N33" s="439">
        <f t="shared" si="3"/>
        <v>-592</v>
      </c>
      <c r="O33" s="439">
        <f t="shared" si="4"/>
        <v>-88800</v>
      </c>
      <c r="P33" s="490">
        <f t="shared" si="5"/>
        <v>-0.0888</v>
      </c>
      <c r="Q33" s="468"/>
    </row>
    <row r="34" spans="1:17" ht="19.5" customHeight="1">
      <c r="A34" s="253"/>
      <c r="B34" s="272" t="s">
        <v>253</v>
      </c>
      <c r="C34" s="273"/>
      <c r="D34" s="263"/>
      <c r="E34" s="78"/>
      <c r="F34" s="274"/>
      <c r="G34" s="254"/>
      <c r="H34" s="266"/>
      <c r="I34" s="266"/>
      <c r="J34" s="281"/>
      <c r="K34" s="280"/>
      <c r="L34" s="286"/>
      <c r="M34" s="266"/>
      <c r="N34" s="266"/>
      <c r="O34" s="266"/>
      <c r="P34" s="491"/>
      <c r="Q34" s="444"/>
    </row>
    <row r="35" spans="1:17" ht="19.5" customHeight="1">
      <c r="A35" s="253">
        <v>16</v>
      </c>
      <c r="B35" s="275" t="s">
        <v>268</v>
      </c>
      <c r="C35" s="273">
        <v>4865185</v>
      </c>
      <c r="D35" s="263" t="s">
        <v>12</v>
      </c>
      <c r="E35" s="90" t="s">
        <v>339</v>
      </c>
      <c r="F35" s="489">
        <v>-2500</v>
      </c>
      <c r="G35" s="436">
        <v>998291</v>
      </c>
      <c r="H35" s="273">
        <v>998327</v>
      </c>
      <c r="I35" s="439">
        <f>G35-H35</f>
        <v>-36</v>
      </c>
      <c r="J35" s="439">
        <f>$F35*I35</f>
        <v>90000</v>
      </c>
      <c r="K35" s="488">
        <f>J35/1000000</f>
        <v>0.09</v>
      </c>
      <c r="L35" s="436">
        <v>3068</v>
      </c>
      <c r="M35" s="273">
        <v>3068</v>
      </c>
      <c r="N35" s="439">
        <f>L35-M35</f>
        <v>0</v>
      </c>
      <c r="O35" s="439">
        <f>$F35*N35</f>
        <v>0</v>
      </c>
      <c r="P35" s="490">
        <f>O35/1000000</f>
        <v>0</v>
      </c>
      <c r="Q35" s="454"/>
    </row>
    <row r="36" spans="1:17" ht="19.5" customHeight="1">
      <c r="A36" s="253">
        <v>17</v>
      </c>
      <c r="B36" s="275" t="s">
        <v>271</v>
      </c>
      <c r="C36" s="273">
        <v>4902559</v>
      </c>
      <c r="D36" s="263" t="s">
        <v>12</v>
      </c>
      <c r="E36" s="90" t="s">
        <v>339</v>
      </c>
      <c r="F36" s="273">
        <v>-300</v>
      </c>
      <c r="G36" s="436">
        <v>36</v>
      </c>
      <c r="H36" s="273">
        <v>36</v>
      </c>
      <c r="I36" s="439">
        <f>G36-H36</f>
        <v>0</v>
      </c>
      <c r="J36" s="439">
        <f>$F36*I36</f>
        <v>0</v>
      </c>
      <c r="K36" s="488">
        <f>J36/1000000</f>
        <v>0</v>
      </c>
      <c r="L36" s="436">
        <v>999921</v>
      </c>
      <c r="M36" s="273">
        <v>999925</v>
      </c>
      <c r="N36" s="439">
        <f>L36-M36</f>
        <v>-4</v>
      </c>
      <c r="O36" s="439">
        <f>$F36*N36</f>
        <v>1200</v>
      </c>
      <c r="P36" s="488">
        <f>O36/1000000</f>
        <v>0.0012</v>
      </c>
      <c r="Q36" s="444"/>
    </row>
    <row r="37" spans="1:17" ht="19.5" customHeight="1" thickBot="1">
      <c r="A37" s="277"/>
      <c r="B37" s="278" t="s">
        <v>269</v>
      </c>
      <c r="C37" s="278"/>
      <c r="D37" s="278"/>
      <c r="E37" s="278"/>
      <c r="F37" s="278"/>
      <c r="G37" s="97"/>
      <c r="H37" s="96"/>
      <c r="I37" s="96"/>
      <c r="J37" s="96"/>
      <c r="K37" s="400">
        <f>SUM(K28:K36)</f>
        <v>0.5452625</v>
      </c>
      <c r="L37" s="290"/>
      <c r="M37" s="680"/>
      <c r="N37" s="680"/>
      <c r="O37" s="680"/>
      <c r="P37" s="284">
        <f>SUM(P28:P36)</f>
        <v>-0.041612500000000004</v>
      </c>
      <c r="Q37" s="548"/>
    </row>
    <row r="38" spans="1:16" ht="13.5" thickTop="1">
      <c r="A38" s="50"/>
      <c r="B38" s="2"/>
      <c r="C38" s="86"/>
      <c r="D38" s="50"/>
      <c r="E38" s="86"/>
      <c r="F38" s="9"/>
      <c r="G38" s="9"/>
      <c r="H38" s="9"/>
      <c r="I38" s="9"/>
      <c r="J38" s="9"/>
      <c r="K38" s="10"/>
      <c r="L38" s="291"/>
      <c r="M38" s="538"/>
      <c r="N38" s="538"/>
      <c r="O38" s="538"/>
      <c r="P38" s="538"/>
    </row>
    <row r="39" spans="11:16" ht="12.75">
      <c r="K39" s="538"/>
      <c r="L39" s="538"/>
      <c r="M39" s="538"/>
      <c r="N39" s="538"/>
      <c r="O39" s="538"/>
      <c r="P39" s="538"/>
    </row>
    <row r="40" spans="7:16" ht="12.75">
      <c r="G40" s="681"/>
      <c r="K40" s="538"/>
      <c r="L40" s="538"/>
      <c r="M40" s="538"/>
      <c r="N40" s="538"/>
      <c r="O40" s="538"/>
      <c r="P40" s="538"/>
    </row>
    <row r="41" spans="2:16" ht="21.75">
      <c r="B41" s="177" t="s">
        <v>325</v>
      </c>
      <c r="K41" s="682">
        <f>K20</f>
        <v>0.4379874999999999</v>
      </c>
      <c r="L41" s="683"/>
      <c r="M41" s="683"/>
      <c r="N41" s="683"/>
      <c r="O41" s="683"/>
      <c r="P41" s="682">
        <f>P20</f>
        <v>0.005750000000000003</v>
      </c>
    </row>
    <row r="42" spans="2:16" ht="21.75">
      <c r="B42" s="177" t="s">
        <v>326</v>
      </c>
      <c r="K42" s="682">
        <f>K25</f>
        <v>-0.27573749999999997</v>
      </c>
      <c r="L42" s="683"/>
      <c r="M42" s="683"/>
      <c r="N42" s="683"/>
      <c r="O42" s="683"/>
      <c r="P42" s="682">
        <f>P25</f>
        <v>-0.0003250000000000002</v>
      </c>
    </row>
    <row r="43" spans="2:16" ht="21.75">
      <c r="B43" s="177" t="s">
        <v>327</v>
      </c>
      <c r="K43" s="682">
        <f>K37</f>
        <v>0.5452625</v>
      </c>
      <c r="L43" s="683"/>
      <c r="M43" s="683"/>
      <c r="N43" s="683"/>
      <c r="O43" s="683"/>
      <c r="P43" s="684">
        <f>P37</f>
        <v>-0.041612500000000004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84" zoomScaleNormal="75" zoomScaleSheetLayoutView="84" zoomScalePageLayoutView="0" workbookViewId="0" topLeftCell="A1">
      <selection activeCell="A46" sqref="A4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232</v>
      </c>
    </row>
    <row r="2" spans="1:16" ht="20.25">
      <c r="A2" s="297" t="s">
        <v>233</v>
      </c>
      <c r="P2" s="260" t="str">
        <f>NDPL!Q1</f>
        <v>MAY-2018</v>
      </c>
    </row>
    <row r="3" spans="1:9" ht="18">
      <c r="A3" s="173" t="s">
        <v>342</v>
      </c>
      <c r="B3" s="173"/>
      <c r="C3" s="248"/>
      <c r="D3" s="249"/>
      <c r="E3" s="249"/>
      <c r="F3" s="248"/>
      <c r="G3" s="248"/>
      <c r="H3" s="248"/>
      <c r="I3" s="248"/>
    </row>
    <row r="4" spans="1:16" ht="24" thickBot="1">
      <c r="A4" s="3"/>
      <c r="G4" s="16"/>
      <c r="H4" s="16"/>
      <c r="I4" s="43" t="s">
        <v>387</v>
      </c>
      <c r="J4" s="16"/>
      <c r="K4" s="16"/>
      <c r="L4" s="16"/>
      <c r="M4" s="16"/>
      <c r="N4" s="43" t="s">
        <v>388</v>
      </c>
      <c r="O4" s="16"/>
      <c r="P4" s="16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31/05/2018</v>
      </c>
      <c r="H5" s="31" t="str">
        <f>NDPL!H5</f>
        <v>INTIAL READING 01/05/2018</v>
      </c>
      <c r="I5" s="31" t="s">
        <v>4</v>
      </c>
      <c r="J5" s="31" t="s">
        <v>5</v>
      </c>
      <c r="K5" s="31" t="s">
        <v>6</v>
      </c>
      <c r="L5" s="33" t="str">
        <f>NDPL!G5</f>
        <v>FINAL READING 31/05/2018</v>
      </c>
      <c r="M5" s="31" t="str">
        <f>NDPL!H5</f>
        <v>INTIAL READING 01/05/2018</v>
      </c>
      <c r="N5" s="31" t="s">
        <v>4</v>
      </c>
      <c r="O5" s="31" t="s">
        <v>5</v>
      </c>
      <c r="P5" s="32" t="s">
        <v>6</v>
      </c>
      <c r="Q5" s="32" t="s">
        <v>302</v>
      </c>
    </row>
    <row r="6" ht="14.25" thickBot="1" thickTop="1"/>
    <row r="7" spans="1:17" ht="13.5" thickTop="1">
      <c r="A7" s="21"/>
      <c r="B7" s="104"/>
      <c r="C7" s="22"/>
      <c r="D7" s="22"/>
      <c r="E7" s="22"/>
      <c r="F7" s="28"/>
      <c r="G7" s="21"/>
      <c r="H7" s="22"/>
      <c r="I7" s="22"/>
      <c r="J7" s="22"/>
      <c r="K7" s="28"/>
      <c r="L7" s="21"/>
      <c r="M7" s="22"/>
      <c r="N7" s="22"/>
      <c r="O7" s="22"/>
      <c r="P7" s="28"/>
      <c r="Q7" s="142"/>
    </row>
    <row r="8" spans="1:17" ht="18">
      <c r="A8" s="108"/>
      <c r="B8" s="415" t="s">
        <v>278</v>
      </c>
      <c r="C8" s="414"/>
      <c r="D8" s="111"/>
      <c r="E8" s="111"/>
      <c r="F8" s="113"/>
      <c r="G8" s="122"/>
      <c r="H8" s="16"/>
      <c r="I8" s="62"/>
      <c r="J8" s="62"/>
      <c r="K8" s="64"/>
      <c r="L8" s="63"/>
      <c r="M8" s="61"/>
      <c r="N8" s="62"/>
      <c r="O8" s="62"/>
      <c r="P8" s="64"/>
      <c r="Q8" s="143"/>
    </row>
    <row r="9" spans="1:17" ht="18">
      <c r="A9" s="115"/>
      <c r="B9" s="416" t="s">
        <v>279</v>
      </c>
      <c r="C9" s="417" t="s">
        <v>273</v>
      </c>
      <c r="D9" s="116"/>
      <c r="E9" s="111"/>
      <c r="F9" s="113"/>
      <c r="G9" s="20"/>
      <c r="H9" s="16"/>
      <c r="I9" s="62"/>
      <c r="J9" s="62"/>
      <c r="K9" s="64"/>
      <c r="L9" s="172"/>
      <c r="M9" s="62"/>
      <c r="N9" s="62"/>
      <c r="O9" s="62"/>
      <c r="P9" s="64"/>
      <c r="Q9" s="143"/>
    </row>
    <row r="10" spans="1:17" s="440" customFormat="1" ht="20.25">
      <c r="A10" s="406">
        <v>1</v>
      </c>
      <c r="B10" s="525" t="s">
        <v>274</v>
      </c>
      <c r="C10" s="414">
        <v>5295181</v>
      </c>
      <c r="D10" s="431" t="s">
        <v>12</v>
      </c>
      <c r="E10" s="111" t="s">
        <v>346</v>
      </c>
      <c r="F10" s="526">
        <v>1000</v>
      </c>
      <c r="G10" s="436">
        <v>33744</v>
      </c>
      <c r="H10" s="437">
        <v>32257</v>
      </c>
      <c r="I10" s="437">
        <f>G10-H10</f>
        <v>1487</v>
      </c>
      <c r="J10" s="437">
        <f>$F10*I10</f>
        <v>1487000</v>
      </c>
      <c r="K10" s="437">
        <f>J10/1000000</f>
        <v>1.487</v>
      </c>
      <c r="L10" s="436">
        <v>1000000</v>
      </c>
      <c r="M10" s="437">
        <v>999997</v>
      </c>
      <c r="N10" s="438">
        <f>L10-M10</f>
        <v>3</v>
      </c>
      <c r="O10" s="438">
        <f>$F10*N10</f>
        <v>3000</v>
      </c>
      <c r="P10" s="527">
        <f>O10/1000000</f>
        <v>0.003</v>
      </c>
      <c r="Q10" s="444"/>
    </row>
    <row r="11" spans="1:17" s="440" customFormat="1" ht="20.25">
      <c r="A11" s="406">
        <v>2</v>
      </c>
      <c r="B11" s="525" t="s">
        <v>276</v>
      </c>
      <c r="C11" s="414">
        <v>4864886</v>
      </c>
      <c r="D11" s="431" t="s">
        <v>12</v>
      </c>
      <c r="E11" s="111" t="s">
        <v>346</v>
      </c>
      <c r="F11" s="526">
        <v>5000</v>
      </c>
      <c r="G11" s="436">
        <v>14088</v>
      </c>
      <c r="H11" s="437">
        <v>13821</v>
      </c>
      <c r="I11" s="437">
        <f>G11-H11</f>
        <v>267</v>
      </c>
      <c r="J11" s="437">
        <f>$F11*I11</f>
        <v>1335000</v>
      </c>
      <c r="K11" s="437">
        <f>J11/1000000</f>
        <v>1.335</v>
      </c>
      <c r="L11" s="436">
        <v>81</v>
      </c>
      <c r="M11" s="437">
        <v>80</v>
      </c>
      <c r="N11" s="438">
        <f>L11-M11</f>
        <v>1</v>
      </c>
      <c r="O11" s="438">
        <f>$F11*N11</f>
        <v>5000</v>
      </c>
      <c r="P11" s="527">
        <f>O11/1000000</f>
        <v>0.005</v>
      </c>
      <c r="Q11" s="444"/>
    </row>
    <row r="12" spans="1:17" ht="14.25">
      <c r="A12" s="89"/>
      <c r="B12" s="120"/>
      <c r="C12" s="101"/>
      <c r="D12" s="431"/>
      <c r="E12" s="118"/>
      <c r="F12" s="119"/>
      <c r="G12" s="123"/>
      <c r="H12" s="124"/>
      <c r="I12" s="62"/>
      <c r="J12" s="62"/>
      <c r="K12" s="64"/>
      <c r="L12" s="172"/>
      <c r="M12" s="62"/>
      <c r="N12" s="62"/>
      <c r="O12" s="62"/>
      <c r="P12" s="64"/>
      <c r="Q12" s="143"/>
    </row>
    <row r="13" spans="1:17" ht="14.25">
      <c r="A13" s="89"/>
      <c r="B13" s="117"/>
      <c r="C13" s="101"/>
      <c r="D13" s="431"/>
      <c r="E13" s="118"/>
      <c r="F13" s="119"/>
      <c r="G13" s="123"/>
      <c r="H13" s="124"/>
      <c r="I13" s="62"/>
      <c r="J13" s="62"/>
      <c r="K13" s="64"/>
      <c r="L13" s="172"/>
      <c r="M13" s="62"/>
      <c r="N13" s="62"/>
      <c r="O13" s="62"/>
      <c r="P13" s="64"/>
      <c r="Q13" s="143"/>
    </row>
    <row r="14" spans="1:17" ht="18">
      <c r="A14" s="89"/>
      <c r="B14" s="117"/>
      <c r="C14" s="101"/>
      <c r="D14" s="431"/>
      <c r="E14" s="118"/>
      <c r="F14" s="119"/>
      <c r="G14" s="123"/>
      <c r="H14" s="427" t="s">
        <v>311</v>
      </c>
      <c r="I14" s="409"/>
      <c r="J14" s="279"/>
      <c r="K14" s="410">
        <f>SUM(K10:K11)</f>
        <v>2.822</v>
      </c>
      <c r="L14" s="172"/>
      <c r="M14" s="428" t="s">
        <v>311</v>
      </c>
      <c r="N14" s="411"/>
      <c r="O14" s="407"/>
      <c r="P14" s="412">
        <f>SUM(P10:P11)</f>
        <v>0.008</v>
      </c>
      <c r="Q14" s="143"/>
    </row>
    <row r="15" spans="1:17" ht="18">
      <c r="A15" s="89"/>
      <c r="B15" s="294"/>
      <c r="C15" s="293"/>
      <c r="D15" s="431"/>
      <c r="E15" s="118"/>
      <c r="F15" s="119"/>
      <c r="G15" s="123"/>
      <c r="H15" s="124"/>
      <c r="I15" s="62"/>
      <c r="J15" s="62"/>
      <c r="K15" s="64"/>
      <c r="L15" s="172"/>
      <c r="M15" s="62"/>
      <c r="N15" s="62"/>
      <c r="O15" s="62"/>
      <c r="P15" s="64"/>
      <c r="Q15" s="143"/>
    </row>
    <row r="16" spans="1:17" ht="18">
      <c r="A16" s="20"/>
      <c r="B16" s="16"/>
      <c r="C16" s="16"/>
      <c r="D16" s="16"/>
      <c r="E16" s="16"/>
      <c r="F16" s="16"/>
      <c r="G16" s="20"/>
      <c r="H16" s="430"/>
      <c r="I16" s="429"/>
      <c r="J16" s="376"/>
      <c r="K16" s="413"/>
      <c r="L16" s="20"/>
      <c r="M16" s="430"/>
      <c r="N16" s="413"/>
      <c r="O16" s="376"/>
      <c r="P16" s="413"/>
      <c r="Q16" s="143"/>
    </row>
    <row r="17" spans="1:17" ht="12.75">
      <c r="A17" s="20"/>
      <c r="B17" s="16"/>
      <c r="C17" s="16"/>
      <c r="D17" s="16"/>
      <c r="E17" s="16"/>
      <c r="F17" s="16"/>
      <c r="G17" s="20"/>
      <c r="H17" s="16"/>
      <c r="I17" s="16"/>
      <c r="J17" s="16"/>
      <c r="K17" s="16"/>
      <c r="L17" s="20"/>
      <c r="M17" s="16"/>
      <c r="N17" s="16"/>
      <c r="O17" s="16"/>
      <c r="P17" s="95"/>
      <c r="Q17" s="143"/>
    </row>
    <row r="18" spans="1:17" ht="13.5" thickBot="1">
      <c r="A18" s="24"/>
      <c r="B18" s="25"/>
      <c r="C18" s="25"/>
      <c r="D18" s="25"/>
      <c r="E18" s="25"/>
      <c r="F18" s="25"/>
      <c r="G18" s="24"/>
      <c r="H18" s="25"/>
      <c r="I18" s="184"/>
      <c r="J18" s="25"/>
      <c r="K18" s="185"/>
      <c r="L18" s="24"/>
      <c r="M18" s="25"/>
      <c r="N18" s="184"/>
      <c r="O18" s="25"/>
      <c r="P18" s="185"/>
      <c r="Q18" s="144"/>
    </row>
    <row r="19" ht="13.5" thickTop="1"/>
    <row r="23" spans="1:16" ht="18">
      <c r="A23" s="418" t="s">
        <v>281</v>
      </c>
      <c r="B23" s="174"/>
      <c r="C23" s="174"/>
      <c r="D23" s="174"/>
      <c r="E23" s="174"/>
      <c r="F23" s="174"/>
      <c r="K23" s="125">
        <f>(K14+K16)</f>
        <v>2.822</v>
      </c>
      <c r="L23" s="126"/>
      <c r="M23" s="126"/>
      <c r="N23" s="126"/>
      <c r="O23" s="126"/>
      <c r="P23" s="125">
        <f>(P14+P16)</f>
        <v>0.008</v>
      </c>
    </row>
    <row r="26" spans="1:2" ht="18">
      <c r="A26" s="418" t="s">
        <v>282</v>
      </c>
      <c r="B26" s="418" t="s">
        <v>283</v>
      </c>
    </row>
    <row r="27" spans="1:16" ht="18">
      <c r="A27" s="186"/>
      <c r="B27" s="186"/>
      <c r="H27" s="147" t="s">
        <v>284</v>
      </c>
      <c r="I27" s="174"/>
      <c r="J27" s="147"/>
      <c r="K27" s="258">
        <v>0</v>
      </c>
      <c r="L27" s="258"/>
      <c r="M27" s="258"/>
      <c r="N27" s="258"/>
      <c r="O27" s="258"/>
      <c r="P27" s="258">
        <v>0</v>
      </c>
    </row>
    <row r="28" spans="8:16" ht="18">
      <c r="H28" s="147" t="s">
        <v>285</v>
      </c>
      <c r="I28" s="174"/>
      <c r="J28" s="147"/>
      <c r="K28" s="258">
        <f>BRPL!K18</f>
        <v>0</v>
      </c>
      <c r="L28" s="258"/>
      <c r="M28" s="258"/>
      <c r="N28" s="258"/>
      <c r="O28" s="258"/>
      <c r="P28" s="258">
        <f>BRPL!P18</f>
        <v>0</v>
      </c>
    </row>
    <row r="29" spans="8:16" ht="18">
      <c r="H29" s="147" t="s">
        <v>286</v>
      </c>
      <c r="I29" s="174"/>
      <c r="J29" s="147"/>
      <c r="K29" s="174">
        <f>BYPL!K32</f>
        <v>-0.404</v>
      </c>
      <c r="L29" s="174"/>
      <c r="M29" s="419"/>
      <c r="N29" s="174"/>
      <c r="O29" s="174"/>
      <c r="P29" s="174">
        <f>BYPL!P32</f>
        <v>-3.6949</v>
      </c>
    </row>
    <row r="30" spans="8:16" ht="18">
      <c r="H30" s="147" t="s">
        <v>287</v>
      </c>
      <c r="I30" s="174"/>
      <c r="J30" s="147"/>
      <c r="K30" s="174">
        <f>NDMC!K35</f>
        <v>-0.31800000000000006</v>
      </c>
      <c r="L30" s="174"/>
      <c r="M30" s="174"/>
      <c r="N30" s="174"/>
      <c r="O30" s="174"/>
      <c r="P30" s="174">
        <f>NDMC!P35</f>
        <v>0.043000000000000003</v>
      </c>
    </row>
    <row r="31" spans="8:16" ht="18">
      <c r="H31" s="147" t="s">
        <v>288</v>
      </c>
      <c r="I31" s="174"/>
      <c r="J31" s="147"/>
      <c r="K31" s="174">
        <v>0</v>
      </c>
      <c r="L31" s="174"/>
      <c r="M31" s="174"/>
      <c r="N31" s="174"/>
      <c r="O31" s="174"/>
      <c r="P31" s="174">
        <v>0</v>
      </c>
    </row>
    <row r="32" spans="8:16" ht="18">
      <c r="H32" s="147" t="s">
        <v>456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420" t="s">
        <v>289</v>
      </c>
      <c r="I33" s="147"/>
      <c r="J33" s="147"/>
      <c r="K33" s="147">
        <f>SUM(K27:K31)</f>
        <v>-0.7220000000000001</v>
      </c>
      <c r="L33" s="174"/>
      <c r="M33" s="174"/>
      <c r="N33" s="174"/>
      <c r="O33" s="174"/>
      <c r="P33" s="147">
        <f>SUM(P27:P31)</f>
        <v>-3.6519</v>
      </c>
    </row>
    <row r="34" spans="8:16" ht="18">
      <c r="H34" s="174"/>
      <c r="I34" s="174"/>
      <c r="J34" s="174"/>
      <c r="K34" s="174"/>
      <c r="L34" s="174"/>
      <c r="M34" s="174"/>
      <c r="N34" s="174"/>
      <c r="O34" s="174"/>
      <c r="P34" s="174"/>
    </row>
    <row r="35" spans="1:16" ht="18">
      <c r="A35" s="418" t="s">
        <v>312</v>
      </c>
      <c r="B35" s="103"/>
      <c r="C35" s="103"/>
      <c r="D35" s="103"/>
      <c r="E35" s="103"/>
      <c r="F35" s="103"/>
      <c r="G35" s="103"/>
      <c r="H35" s="147"/>
      <c r="I35" s="421"/>
      <c r="J35" s="147"/>
      <c r="K35" s="421">
        <f>K23+K33</f>
        <v>2.1</v>
      </c>
      <c r="L35" s="174"/>
      <c r="M35" s="174"/>
      <c r="N35" s="174"/>
      <c r="O35" s="174"/>
      <c r="P35" s="421">
        <f>P23+P33</f>
        <v>-3.6439</v>
      </c>
    </row>
    <row r="36" spans="1:10" ht="18">
      <c r="A36" s="147"/>
      <c r="B36" s="102"/>
      <c r="C36" s="103"/>
      <c r="D36" s="103"/>
      <c r="E36" s="103"/>
      <c r="F36" s="103"/>
      <c r="G36" s="103"/>
      <c r="H36" s="103"/>
      <c r="I36" s="128"/>
      <c r="J36" s="103"/>
    </row>
    <row r="37" spans="1:10" ht="18">
      <c r="A37" s="420" t="s">
        <v>290</v>
      </c>
      <c r="B37" s="147" t="s">
        <v>291</v>
      </c>
      <c r="C37" s="103"/>
      <c r="D37" s="103"/>
      <c r="E37" s="103"/>
      <c r="F37" s="103"/>
      <c r="G37" s="103"/>
      <c r="H37" s="103"/>
      <c r="I37" s="128"/>
      <c r="J37" s="103"/>
    </row>
    <row r="38" spans="1:10" ht="12.75">
      <c r="A38" s="12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6" ht="18">
      <c r="A39" s="422" t="s">
        <v>292</v>
      </c>
      <c r="B39" s="423" t="s">
        <v>293</v>
      </c>
      <c r="C39" s="424" t="s">
        <v>294</v>
      </c>
      <c r="D39" s="423"/>
      <c r="E39" s="423"/>
      <c r="F39" s="423"/>
      <c r="G39" s="376">
        <v>29.0328</v>
      </c>
      <c r="H39" s="423" t="s">
        <v>295</v>
      </c>
      <c r="I39" s="423"/>
      <c r="J39" s="425"/>
      <c r="K39" s="423">
        <f aca="true" t="shared" si="0" ref="K39:K44">($K$35*G39)/100</f>
        <v>0.6096888</v>
      </c>
      <c r="L39" s="423"/>
      <c r="M39" s="423"/>
      <c r="N39" s="423"/>
      <c r="O39" s="423"/>
      <c r="P39" s="423">
        <f aca="true" t="shared" si="1" ref="P39:P44">($P$35*G39)/100</f>
        <v>-1.0579261992</v>
      </c>
    </row>
    <row r="40" spans="1:16" ht="18">
      <c r="A40" s="422" t="s">
        <v>296</v>
      </c>
      <c r="B40" s="423" t="s">
        <v>347</v>
      </c>
      <c r="C40" s="424" t="s">
        <v>294</v>
      </c>
      <c r="D40" s="423"/>
      <c r="E40" s="423"/>
      <c r="F40" s="423"/>
      <c r="G40" s="376">
        <v>42.6112</v>
      </c>
      <c r="H40" s="423" t="s">
        <v>295</v>
      </c>
      <c r="I40" s="423"/>
      <c r="J40" s="425"/>
      <c r="K40" s="423">
        <f t="shared" si="0"/>
        <v>0.8948351999999999</v>
      </c>
      <c r="L40" s="423"/>
      <c r="M40" s="423"/>
      <c r="N40" s="423"/>
      <c r="O40" s="423"/>
      <c r="P40" s="423">
        <f t="shared" si="1"/>
        <v>-1.5527095168</v>
      </c>
    </row>
    <row r="41" spans="1:16" ht="18">
      <c r="A41" s="422" t="s">
        <v>297</v>
      </c>
      <c r="B41" s="423" t="s">
        <v>348</v>
      </c>
      <c r="C41" s="424" t="s">
        <v>294</v>
      </c>
      <c r="D41" s="423"/>
      <c r="E41" s="423"/>
      <c r="F41" s="423"/>
      <c r="G41" s="376">
        <v>23.013</v>
      </c>
      <c r="H41" s="423" t="s">
        <v>295</v>
      </c>
      <c r="I41" s="423"/>
      <c r="J41" s="425"/>
      <c r="K41" s="423">
        <f t="shared" si="0"/>
        <v>0.48327300000000006</v>
      </c>
      <c r="L41" s="423"/>
      <c r="M41" s="423"/>
      <c r="N41" s="423"/>
      <c r="O41" s="423"/>
      <c r="P41" s="423">
        <f t="shared" si="1"/>
        <v>-0.8385707070000001</v>
      </c>
    </row>
    <row r="42" spans="1:16" ht="18">
      <c r="A42" s="422" t="s">
        <v>298</v>
      </c>
      <c r="B42" s="423" t="s">
        <v>349</v>
      </c>
      <c r="C42" s="424" t="s">
        <v>294</v>
      </c>
      <c r="D42" s="423"/>
      <c r="E42" s="423"/>
      <c r="F42" s="423"/>
      <c r="G42" s="376">
        <v>4.4527</v>
      </c>
      <c r="H42" s="423" t="s">
        <v>295</v>
      </c>
      <c r="I42" s="423"/>
      <c r="J42" s="425"/>
      <c r="K42" s="423">
        <f t="shared" si="0"/>
        <v>0.09350670000000001</v>
      </c>
      <c r="L42" s="423"/>
      <c r="M42" s="423"/>
      <c r="N42" s="423"/>
      <c r="O42" s="423"/>
      <c r="P42" s="423">
        <f t="shared" si="1"/>
        <v>-0.16225193529999998</v>
      </c>
    </row>
    <row r="43" spans="1:16" ht="18">
      <c r="A43" s="422" t="s">
        <v>299</v>
      </c>
      <c r="B43" s="423" t="s">
        <v>350</v>
      </c>
      <c r="C43" s="424" t="s">
        <v>294</v>
      </c>
      <c r="D43" s="423"/>
      <c r="E43" s="423"/>
      <c r="F43" s="423"/>
      <c r="G43" s="376">
        <v>0.6919</v>
      </c>
      <c r="H43" s="423" t="s">
        <v>295</v>
      </c>
      <c r="I43" s="423"/>
      <c r="J43" s="425"/>
      <c r="K43" s="423">
        <f t="shared" si="0"/>
        <v>0.0145299</v>
      </c>
      <c r="L43" s="423"/>
      <c r="M43" s="423"/>
      <c r="N43" s="423"/>
      <c r="O43" s="423"/>
      <c r="P43" s="423">
        <f t="shared" si="1"/>
        <v>-0.025212144099999997</v>
      </c>
    </row>
    <row r="44" spans="1:16" ht="18">
      <c r="A44" s="422" t="s">
        <v>454</v>
      </c>
      <c r="B44" s="423" t="s">
        <v>455</v>
      </c>
      <c r="C44" s="424" t="s">
        <v>294</v>
      </c>
      <c r="F44" s="129"/>
      <c r="G44" s="797">
        <v>0.1985</v>
      </c>
      <c r="H44" s="423" t="s">
        <v>295</v>
      </c>
      <c r="J44" s="130"/>
      <c r="K44" s="423">
        <f t="shared" si="0"/>
        <v>0.0041685</v>
      </c>
      <c r="P44" s="174">
        <f t="shared" si="1"/>
        <v>-0.0072331415</v>
      </c>
    </row>
    <row r="45" spans="1:10" ht="15">
      <c r="A45" s="426" t="s">
        <v>492</v>
      </c>
      <c r="F45" s="129"/>
      <c r="J45" s="130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U21" sqref="U2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20.421875" style="0" customWidth="1"/>
    <col min="16" max="16" width="0.13671875" style="0" customWidth="1"/>
    <col min="22" max="22" width="6.28125" style="0" customWidth="1"/>
    <col min="29" max="29" width="15.140625" style="0" customWidth="1"/>
  </cols>
  <sheetData>
    <row r="1" spans="1:18" ht="68.25" customHeight="1" thickTop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250"/>
      <c r="R1" s="16"/>
    </row>
    <row r="2" spans="1:18" ht="30">
      <c r="A2" s="194"/>
      <c r="B2" s="16"/>
      <c r="C2" s="16"/>
      <c r="D2" s="16"/>
      <c r="E2" s="16"/>
      <c r="F2" s="16"/>
      <c r="G2" s="368" t="s">
        <v>345</v>
      </c>
      <c r="H2" s="16"/>
      <c r="I2" s="16"/>
      <c r="J2" s="16"/>
      <c r="K2" s="16"/>
      <c r="L2" s="16"/>
      <c r="M2" s="16"/>
      <c r="N2" s="16"/>
      <c r="O2" s="16"/>
      <c r="P2" s="16"/>
      <c r="Q2" s="251"/>
      <c r="R2" s="16"/>
    </row>
    <row r="3" spans="1:18" ht="26.25">
      <c r="A3" s="19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51"/>
      <c r="R3" s="16"/>
    </row>
    <row r="4" spans="1:18" ht="25.5">
      <c r="A4" s="19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51"/>
      <c r="R4" s="16"/>
    </row>
    <row r="5" spans="1:18" ht="23.25">
      <c r="A5" s="200"/>
      <c r="B5" s="16"/>
      <c r="C5" s="363" t="s">
        <v>374</v>
      </c>
      <c r="D5" s="16"/>
      <c r="E5" s="16"/>
      <c r="F5" s="16"/>
      <c r="G5" s="16"/>
      <c r="H5" s="16"/>
      <c r="I5" s="16"/>
      <c r="J5" s="16"/>
      <c r="K5" s="16"/>
      <c r="L5" s="197"/>
      <c r="M5" s="16"/>
      <c r="N5" s="16"/>
      <c r="O5" s="16"/>
      <c r="P5" s="16"/>
      <c r="Q5" s="251"/>
      <c r="R5" s="16"/>
    </row>
    <row r="6" spans="1:18" ht="18">
      <c r="A6" s="196"/>
      <c r="B6" s="10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51"/>
      <c r="R6" s="16"/>
    </row>
    <row r="7" spans="1:18" ht="26.25">
      <c r="A7" s="194"/>
      <c r="B7" s="16"/>
      <c r="C7" s="16"/>
      <c r="D7" s="16"/>
      <c r="E7" s="16"/>
      <c r="F7" s="237" t="s">
        <v>462</v>
      </c>
      <c r="G7" s="16"/>
      <c r="H7" s="16"/>
      <c r="I7" s="16"/>
      <c r="J7" s="16"/>
      <c r="K7" s="16"/>
      <c r="L7" s="197"/>
      <c r="M7" s="16"/>
      <c r="N7" s="16"/>
      <c r="O7" s="16"/>
      <c r="P7" s="16"/>
      <c r="Q7" s="251"/>
      <c r="R7" s="16"/>
    </row>
    <row r="8" spans="1:18" ht="25.5">
      <c r="A8" s="195"/>
      <c r="B8" s="198"/>
      <c r="C8" s="16"/>
      <c r="D8" s="16"/>
      <c r="E8" s="16"/>
      <c r="F8" s="16"/>
      <c r="G8" s="16"/>
      <c r="H8" s="199"/>
      <c r="I8" s="16"/>
      <c r="J8" s="16"/>
      <c r="K8" s="16"/>
      <c r="L8" s="16"/>
      <c r="M8" s="16"/>
      <c r="N8" s="16"/>
      <c r="O8" s="16"/>
      <c r="P8" s="16"/>
      <c r="Q8" s="251"/>
      <c r="R8" s="16"/>
    </row>
    <row r="9" spans="1:18" ht="12.75">
      <c r="A9" s="200"/>
      <c r="B9" s="16"/>
      <c r="C9" s="16"/>
      <c r="D9" s="16"/>
      <c r="E9" s="16"/>
      <c r="F9" s="16"/>
      <c r="G9" s="16"/>
      <c r="H9" s="201"/>
      <c r="I9" s="16"/>
      <c r="J9" s="16"/>
      <c r="K9" s="16"/>
      <c r="L9" s="16"/>
      <c r="M9" s="16"/>
      <c r="N9" s="16"/>
      <c r="O9" s="16"/>
      <c r="P9" s="16"/>
      <c r="Q9" s="251"/>
      <c r="R9" s="16"/>
    </row>
    <row r="10" spans="1:18" ht="45.75" customHeight="1">
      <c r="A10" s="200"/>
      <c r="B10" s="244" t="s">
        <v>313</v>
      </c>
      <c r="C10" s="16"/>
      <c r="D10" s="16"/>
      <c r="E10" s="16"/>
      <c r="F10" s="16"/>
      <c r="G10" s="16"/>
      <c r="H10" s="201"/>
      <c r="I10" s="238"/>
      <c r="J10" s="61"/>
      <c r="K10" s="61"/>
      <c r="L10" s="61"/>
      <c r="M10" s="61"/>
      <c r="N10" s="238"/>
      <c r="O10" s="61"/>
      <c r="P10" s="61"/>
      <c r="Q10" s="251"/>
      <c r="R10" s="16"/>
    </row>
    <row r="11" spans="1:19" ht="20.25">
      <c r="A11" s="200"/>
      <c r="B11" s="16"/>
      <c r="C11" s="16"/>
      <c r="D11" s="16"/>
      <c r="E11" s="16"/>
      <c r="F11" s="16"/>
      <c r="G11" s="16"/>
      <c r="H11" s="204"/>
      <c r="I11" s="385" t="s">
        <v>332</v>
      </c>
      <c r="J11" s="239"/>
      <c r="K11" s="239"/>
      <c r="L11" s="239"/>
      <c r="M11" s="239"/>
      <c r="N11" s="385" t="s">
        <v>333</v>
      </c>
      <c r="O11" s="239"/>
      <c r="P11" s="239"/>
      <c r="Q11" s="357"/>
      <c r="R11" s="207"/>
      <c r="S11" s="187"/>
    </row>
    <row r="12" spans="1:18" ht="12.75">
      <c r="A12" s="200"/>
      <c r="B12" s="16"/>
      <c r="C12" s="16"/>
      <c r="D12" s="16"/>
      <c r="E12" s="16"/>
      <c r="F12" s="16"/>
      <c r="G12" s="16"/>
      <c r="H12" s="201"/>
      <c r="I12" s="236"/>
      <c r="J12" s="236"/>
      <c r="K12" s="236"/>
      <c r="L12" s="236"/>
      <c r="M12" s="236"/>
      <c r="N12" s="236"/>
      <c r="O12" s="236"/>
      <c r="P12" s="236"/>
      <c r="Q12" s="251"/>
      <c r="R12" s="16"/>
    </row>
    <row r="13" spans="1:18" ht="26.25">
      <c r="A13" s="362">
        <v>1</v>
      </c>
      <c r="B13" s="363" t="s">
        <v>314</v>
      </c>
      <c r="C13" s="364"/>
      <c r="D13" s="364"/>
      <c r="E13" s="361"/>
      <c r="F13" s="361"/>
      <c r="G13" s="203"/>
      <c r="H13" s="358"/>
      <c r="I13" s="359">
        <f>NDPL!K177</f>
        <v>-6.071937233333328</v>
      </c>
      <c r="J13" s="237"/>
      <c r="K13" s="237"/>
      <c r="L13" s="237"/>
      <c r="M13" s="358"/>
      <c r="N13" s="359">
        <f>NDPL!P177</f>
        <v>-2.5717980192</v>
      </c>
      <c r="O13" s="237"/>
      <c r="P13" s="237"/>
      <c r="Q13" s="251"/>
      <c r="R13" s="16"/>
    </row>
    <row r="14" spans="1:18" ht="26.25">
      <c r="A14" s="362"/>
      <c r="B14" s="363"/>
      <c r="C14" s="364"/>
      <c r="D14" s="364"/>
      <c r="E14" s="361"/>
      <c r="F14" s="361"/>
      <c r="G14" s="203"/>
      <c r="H14" s="358"/>
      <c r="I14" s="359"/>
      <c r="J14" s="237"/>
      <c r="K14" s="237"/>
      <c r="L14" s="237"/>
      <c r="M14" s="358"/>
      <c r="N14" s="359"/>
      <c r="O14" s="237"/>
      <c r="P14" s="237"/>
      <c r="Q14" s="251"/>
      <c r="R14" s="16"/>
    </row>
    <row r="15" spans="1:18" ht="26.25">
      <c r="A15" s="362"/>
      <c r="B15" s="363"/>
      <c r="C15" s="364"/>
      <c r="D15" s="364"/>
      <c r="E15" s="361"/>
      <c r="F15" s="361"/>
      <c r="G15" s="198"/>
      <c r="H15" s="358"/>
      <c r="I15" s="359"/>
      <c r="J15" s="237"/>
      <c r="K15" s="237"/>
      <c r="L15" s="237"/>
      <c r="M15" s="358"/>
      <c r="N15" s="359"/>
      <c r="O15" s="237"/>
      <c r="P15" s="237"/>
      <c r="Q15" s="251"/>
      <c r="R15" s="16"/>
    </row>
    <row r="16" spans="1:18" ht="23.25" customHeight="1">
      <c r="A16" s="362">
        <v>2</v>
      </c>
      <c r="B16" s="363" t="s">
        <v>315</v>
      </c>
      <c r="C16" s="364"/>
      <c r="D16" s="364"/>
      <c r="E16" s="361"/>
      <c r="F16" s="361"/>
      <c r="G16" s="203"/>
      <c r="H16" s="358"/>
      <c r="I16" s="359">
        <f>BRPL!K218</f>
        <v>-2.457150190000001</v>
      </c>
      <c r="J16" s="237"/>
      <c r="K16" s="237"/>
      <c r="L16" s="237"/>
      <c r="M16" s="358"/>
      <c r="N16" s="359">
        <f>BRPL!P218</f>
        <v>-0.06233567680000207</v>
      </c>
      <c r="O16" s="237"/>
      <c r="P16" s="237"/>
      <c r="Q16" s="251"/>
      <c r="R16" s="16"/>
    </row>
    <row r="17" spans="1:18" ht="26.25">
      <c r="A17" s="362"/>
      <c r="B17" s="363"/>
      <c r="C17" s="364"/>
      <c r="D17" s="364"/>
      <c r="E17" s="361"/>
      <c r="F17" s="361"/>
      <c r="G17" s="203"/>
      <c r="H17" s="358"/>
      <c r="I17" s="359"/>
      <c r="J17" s="237"/>
      <c r="K17" s="237"/>
      <c r="L17" s="237"/>
      <c r="M17" s="358"/>
      <c r="N17" s="359"/>
      <c r="O17" s="237"/>
      <c r="P17" s="237"/>
      <c r="Q17" s="251"/>
      <c r="R17" s="16"/>
    </row>
    <row r="18" spans="1:18" ht="26.25">
      <c r="A18" s="362"/>
      <c r="B18" s="363"/>
      <c r="C18" s="364"/>
      <c r="D18" s="364"/>
      <c r="E18" s="361"/>
      <c r="F18" s="361"/>
      <c r="G18" s="198"/>
      <c r="H18" s="358"/>
      <c r="I18" s="359"/>
      <c r="J18" s="237"/>
      <c r="K18" s="237"/>
      <c r="L18" s="237"/>
      <c r="M18" s="358"/>
      <c r="N18" s="359"/>
      <c r="O18" s="237"/>
      <c r="P18" s="237"/>
      <c r="Q18" s="251"/>
      <c r="R18" s="16"/>
    </row>
    <row r="19" spans="1:18" ht="23.25" customHeight="1">
      <c r="A19" s="362">
        <v>3</v>
      </c>
      <c r="B19" s="363" t="s">
        <v>316</v>
      </c>
      <c r="C19" s="364"/>
      <c r="D19" s="364"/>
      <c r="E19" s="361"/>
      <c r="F19" s="361"/>
      <c r="G19" s="203"/>
      <c r="H19" s="358" t="s">
        <v>344</v>
      </c>
      <c r="I19" s="359">
        <f>BYPL!K180</f>
        <v>0.4814026433333334</v>
      </c>
      <c r="J19" s="237"/>
      <c r="K19" s="237"/>
      <c r="L19" s="237"/>
      <c r="M19" s="358" t="s">
        <v>344</v>
      </c>
      <c r="N19" s="359">
        <f>BYPL!P180</f>
        <v>0.05766416299999788</v>
      </c>
      <c r="O19" s="237"/>
      <c r="P19" s="237"/>
      <c r="Q19" s="251"/>
      <c r="R19" s="16"/>
    </row>
    <row r="20" spans="1:18" ht="26.25">
      <c r="A20" s="362"/>
      <c r="B20" s="363"/>
      <c r="C20" s="364"/>
      <c r="D20" s="364"/>
      <c r="E20" s="361"/>
      <c r="F20" s="361"/>
      <c r="G20" s="203"/>
      <c r="H20" s="358"/>
      <c r="I20" s="359"/>
      <c r="J20" s="237"/>
      <c r="K20" s="237"/>
      <c r="L20" s="237"/>
      <c r="M20" s="358"/>
      <c r="N20" s="359"/>
      <c r="O20" s="237"/>
      <c r="P20" s="237"/>
      <c r="Q20" s="251"/>
      <c r="R20" s="16"/>
    </row>
    <row r="21" spans="1:18" ht="26.25">
      <c r="A21" s="362"/>
      <c r="B21" s="365"/>
      <c r="C21" s="365"/>
      <c r="D21" s="365"/>
      <c r="E21" s="259"/>
      <c r="F21" s="259"/>
      <c r="G21" s="100"/>
      <c r="H21" s="358"/>
      <c r="I21" s="359"/>
      <c r="J21" s="237"/>
      <c r="K21" s="237"/>
      <c r="L21" s="237"/>
      <c r="M21" s="358"/>
      <c r="N21" s="359"/>
      <c r="O21" s="237"/>
      <c r="P21" s="237"/>
      <c r="Q21" s="251"/>
      <c r="R21" s="16"/>
    </row>
    <row r="22" spans="1:18" ht="26.25">
      <c r="A22" s="362">
        <v>4</v>
      </c>
      <c r="B22" s="363" t="s">
        <v>317</v>
      </c>
      <c r="C22" s="365"/>
      <c r="D22" s="365"/>
      <c r="E22" s="259"/>
      <c r="F22" s="259"/>
      <c r="G22" s="203"/>
      <c r="H22" s="358" t="s">
        <v>344</v>
      </c>
      <c r="I22" s="359">
        <f>NDMC!K89</f>
        <v>0.05651176000000009</v>
      </c>
      <c r="J22" s="237"/>
      <c r="K22" s="237"/>
      <c r="L22" s="237"/>
      <c r="M22" s="358" t="s">
        <v>344</v>
      </c>
      <c r="N22" s="359">
        <f>NDMC!P89</f>
        <v>3.8653501647</v>
      </c>
      <c r="O22" s="237"/>
      <c r="P22" s="237"/>
      <c r="Q22" s="251"/>
      <c r="R22" s="16"/>
    </row>
    <row r="23" spans="1:18" ht="26.25">
      <c r="A23" s="362"/>
      <c r="B23" s="363"/>
      <c r="C23" s="365"/>
      <c r="D23" s="365"/>
      <c r="E23" s="259"/>
      <c r="F23" s="259"/>
      <c r="G23" s="203"/>
      <c r="H23" s="358"/>
      <c r="I23" s="359"/>
      <c r="J23" s="237"/>
      <c r="K23" s="237"/>
      <c r="L23" s="237"/>
      <c r="M23" s="358"/>
      <c r="N23" s="359"/>
      <c r="O23" s="237"/>
      <c r="P23" s="237"/>
      <c r="Q23" s="251"/>
      <c r="R23" s="16"/>
    </row>
    <row r="24" spans="1:18" ht="26.25">
      <c r="A24" s="362"/>
      <c r="B24" s="365"/>
      <c r="C24" s="365"/>
      <c r="D24" s="365"/>
      <c r="E24" s="259"/>
      <c r="F24" s="259"/>
      <c r="G24" s="100"/>
      <c r="H24" s="358"/>
      <c r="I24" s="359"/>
      <c r="J24" s="237"/>
      <c r="K24" s="237"/>
      <c r="L24" s="237"/>
      <c r="M24" s="358"/>
      <c r="N24" s="359"/>
      <c r="O24" s="237"/>
      <c r="P24" s="237"/>
      <c r="Q24" s="251"/>
      <c r="R24" s="16"/>
    </row>
    <row r="25" spans="1:18" ht="26.25">
      <c r="A25" s="362">
        <v>5</v>
      </c>
      <c r="B25" s="363" t="s">
        <v>318</v>
      </c>
      <c r="C25" s="365"/>
      <c r="D25" s="365"/>
      <c r="E25" s="259"/>
      <c r="F25" s="259"/>
      <c r="G25" s="203"/>
      <c r="H25" s="358"/>
      <c r="I25" s="359">
        <f>MES!K58</f>
        <v>-0.007270099999999996</v>
      </c>
      <c r="J25" s="237"/>
      <c r="K25" s="237"/>
      <c r="L25" s="237"/>
      <c r="M25" s="358" t="s">
        <v>344</v>
      </c>
      <c r="N25" s="359">
        <f>MES!P58</f>
        <v>2.1078378558999997</v>
      </c>
      <c r="O25" s="237"/>
      <c r="P25" s="237"/>
      <c r="Q25" s="251"/>
      <c r="R25" s="16"/>
    </row>
    <row r="26" spans="1:18" ht="20.25">
      <c r="A26" s="200"/>
      <c r="B26" s="16"/>
      <c r="C26" s="16"/>
      <c r="D26" s="16"/>
      <c r="E26" s="16"/>
      <c r="F26" s="16"/>
      <c r="G26" s="16"/>
      <c r="H26" s="202"/>
      <c r="I26" s="360"/>
      <c r="J26" s="235"/>
      <c r="K26" s="235"/>
      <c r="L26" s="235"/>
      <c r="M26" s="235"/>
      <c r="N26" s="235"/>
      <c r="O26" s="235"/>
      <c r="P26" s="235"/>
      <c r="Q26" s="251"/>
      <c r="R26" s="16"/>
    </row>
    <row r="27" spans="1:18" ht="18">
      <c r="A27" s="196"/>
      <c r="B27" s="176"/>
      <c r="C27" s="205"/>
      <c r="D27" s="205"/>
      <c r="E27" s="205"/>
      <c r="F27" s="205"/>
      <c r="G27" s="206"/>
      <c r="H27" s="202"/>
      <c r="I27" s="16"/>
      <c r="J27" s="16"/>
      <c r="K27" s="16"/>
      <c r="L27" s="16"/>
      <c r="M27" s="16"/>
      <c r="N27" s="16"/>
      <c r="O27" s="16"/>
      <c r="P27" s="16"/>
      <c r="Q27" s="251"/>
      <c r="R27" s="16"/>
    </row>
    <row r="28" spans="1:18" ht="28.5" customHeight="1">
      <c r="A28" s="362">
        <v>6</v>
      </c>
      <c r="B28" s="363" t="s">
        <v>442</v>
      </c>
      <c r="C28" s="365"/>
      <c r="D28" s="365"/>
      <c r="E28" s="259"/>
      <c r="F28" s="259"/>
      <c r="G28" s="203"/>
      <c r="H28" s="358"/>
      <c r="I28" s="359">
        <f>Railway!K14</f>
        <v>-0.4832</v>
      </c>
      <c r="J28" s="237"/>
      <c r="K28" s="237"/>
      <c r="L28" s="237"/>
      <c r="M28" s="358"/>
      <c r="N28" s="359">
        <f>Railway!P14</f>
        <v>-0.04202500000000001</v>
      </c>
      <c r="O28" s="16"/>
      <c r="P28" s="16"/>
      <c r="Q28" s="251"/>
      <c r="R28" s="16"/>
    </row>
    <row r="29" spans="1:18" ht="54" customHeight="1" thickBot="1">
      <c r="A29" s="356" t="s">
        <v>319</v>
      </c>
      <c r="B29" s="240"/>
      <c r="C29" s="240"/>
      <c r="D29" s="240"/>
      <c r="E29" s="240"/>
      <c r="F29" s="240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52"/>
      <c r="R29" s="16"/>
    </row>
    <row r="30" spans="1:9" ht="13.5" thickTop="1">
      <c r="A30" s="193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8">
      <c r="A33" s="205" t="s">
        <v>343</v>
      </c>
      <c r="B33" s="16"/>
      <c r="C33" s="16"/>
      <c r="D33" s="16"/>
      <c r="E33" s="355"/>
      <c r="F33" s="355"/>
      <c r="G33" s="16"/>
      <c r="H33" s="16"/>
      <c r="I33" s="16"/>
    </row>
    <row r="34" spans="1:9" ht="15">
      <c r="A34" s="229"/>
      <c r="B34" s="229"/>
      <c r="C34" s="229"/>
      <c r="D34" s="229"/>
      <c r="E34" s="355"/>
      <c r="F34" s="355"/>
      <c r="G34" s="16"/>
      <c r="H34" s="16"/>
      <c r="I34" s="16"/>
    </row>
    <row r="35" spans="1:9" s="355" customFormat="1" ht="15" customHeight="1">
      <c r="A35" s="367" t="s">
        <v>351</v>
      </c>
      <c r="E35"/>
      <c r="F35"/>
      <c r="G35" s="229"/>
      <c r="H35" s="229"/>
      <c r="I35" s="229"/>
    </row>
    <row r="36" spans="1:9" s="355" customFormat="1" ht="15" customHeight="1">
      <c r="A36" s="367"/>
      <c r="E36"/>
      <c r="F36"/>
      <c r="H36" s="229"/>
      <c r="I36" s="229"/>
    </row>
    <row r="37" spans="1:9" s="355" customFormat="1" ht="15" customHeight="1">
      <c r="A37" s="367" t="s">
        <v>352</v>
      </c>
      <c r="E37"/>
      <c r="F37"/>
      <c r="I37" s="229"/>
    </row>
    <row r="38" spans="1:9" s="355" customFormat="1" ht="15" customHeight="1">
      <c r="A38" s="366"/>
      <c r="E38"/>
      <c r="F38"/>
      <c r="I38" s="229"/>
    </row>
    <row r="39" spans="1:9" s="355" customFormat="1" ht="15" customHeight="1">
      <c r="A39" s="367"/>
      <c r="E39"/>
      <c r="F39"/>
      <c r="I39" s="229"/>
    </row>
    <row r="40" spans="1:6" s="355" customFormat="1" ht="15" customHeight="1">
      <c r="A40" s="367"/>
      <c r="B40" s="35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2018-06-29T06:27:11Z</cp:lastPrinted>
  <dcterms:created xsi:type="dcterms:W3CDTF">1996-10-14T23:33:28Z</dcterms:created>
  <dcterms:modified xsi:type="dcterms:W3CDTF">2018-07-05T08:22:33Z</dcterms:modified>
  <cp:category/>
  <cp:version/>
  <cp:contentType/>
  <cp:contentStatus/>
</cp:coreProperties>
</file>